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zakázky" sheetId="1" r:id="rId1"/>
    <sheet name="01.1 - SO 01 - Trať Mikul..." sheetId="2" r:id="rId2"/>
    <sheet name="01.2 - SO 02 - Dopravna P..." sheetId="3" r:id="rId3"/>
    <sheet name="01.3 - Materiál dodávaný ..." sheetId="4" r:id="rId4"/>
    <sheet name="02 - VRN" sheetId="5" r:id="rId5"/>
    <sheet name="Pokyny pro vyplnění" sheetId="6" r:id="rId6"/>
  </sheets>
  <definedNames>
    <definedName name="_xlnm.Print_Area" localSheetId="0">'Rekapitulace zakázky'!$D$4:$AO$33,'Rekapitulace zakázky'!$C$39:$AQ$57</definedName>
    <definedName name="_xlnm.Print_Titles" localSheetId="0">'Rekapitulace zakázky'!$49:$49</definedName>
    <definedName name="_xlnm._FilterDatabase" localSheetId="1" hidden="1">'01.1 - SO 01 - Trať Mikul...'!$C$83:$K$149</definedName>
    <definedName name="_xlnm.Print_Area" localSheetId="1">'01.1 - SO 01 - Trať Mikul...'!$C$4:$J$38,'01.1 - SO 01 - Trať Mikul...'!$C$44:$J$63,'01.1 - SO 01 - Trať Mikul...'!$C$69:$K$149</definedName>
    <definedName name="_xlnm.Print_Titles" localSheetId="1">'01.1 - SO 01 - Trať Mikul...'!$83:$83</definedName>
    <definedName name="_xlnm._FilterDatabase" localSheetId="2" hidden="1">'01.2 - SO 02 - Dopravna P...'!$C$83:$K$248</definedName>
    <definedName name="_xlnm.Print_Area" localSheetId="2">'01.2 - SO 02 - Dopravna P...'!$C$4:$J$38,'01.2 - SO 02 - Dopravna P...'!$C$44:$J$63,'01.2 - SO 02 - Dopravna P...'!$C$69:$K$248</definedName>
    <definedName name="_xlnm.Print_Titles" localSheetId="2">'01.2 - SO 02 - Dopravna P...'!$83:$83</definedName>
    <definedName name="_xlnm._FilterDatabase" localSheetId="3" hidden="1">'01.3 - Materiál dodávaný ...'!$C$81:$K$120</definedName>
    <definedName name="_xlnm.Print_Area" localSheetId="3">'01.3 - Materiál dodávaný ...'!$C$4:$J$38,'01.3 - Materiál dodávaný ...'!$C$44:$J$61,'01.3 - Materiál dodávaný ...'!$C$67:$K$120</definedName>
    <definedName name="_xlnm.Print_Titles" localSheetId="3">'01.3 - Materiál dodávaný ...'!$81:$81</definedName>
    <definedName name="_xlnm._FilterDatabase" localSheetId="4" hidden="1">'02 - VRN'!$C$75:$K$81</definedName>
    <definedName name="_xlnm.Print_Area" localSheetId="4">'02 - VRN'!$C$4:$J$36,'02 - VRN'!$C$42:$J$57,'02 - VRN'!$C$63:$K$81</definedName>
    <definedName name="_xlnm.Print_Titles" localSheetId="4">'02 - VRN'!$75:$75</definedName>
  </definedNames>
  <calcPr/>
</workbook>
</file>

<file path=xl/calcChain.xml><?xml version="1.0" encoding="utf-8"?>
<calcChain xmlns="http://schemas.openxmlformats.org/spreadsheetml/2006/main">
  <c i="1" r="AY56"/>
  <c r="AX56"/>
  <c i="5" r="BI80"/>
  <c r="BH80"/>
  <c r="BG80"/>
  <c r="BF80"/>
  <c r="T80"/>
  <c r="R80"/>
  <c r="P80"/>
  <c r="BK80"/>
  <c r="J80"/>
  <c r="BE80"/>
  <c r="BI77"/>
  <c r="F34"/>
  <c i="1" r="BD56"/>
  <c i="5" r="BH77"/>
  <c r="F33"/>
  <c i="1" r="BC56"/>
  <c i="5" r="BG77"/>
  <c r="F32"/>
  <c i="1" r="BB56"/>
  <c i="5" r="BF77"/>
  <c r="J31"/>
  <c i="1" r="AW56"/>
  <c i="5" r="F31"/>
  <c i="1" r="BA56"/>
  <c i="5" r="T77"/>
  <c r="T76"/>
  <c r="R77"/>
  <c r="R76"/>
  <c r="P77"/>
  <c r="P76"/>
  <c i="1" r="AU56"/>
  <c i="5" r="BK77"/>
  <c r="BK76"/>
  <c r="J76"/>
  <c r="J56"/>
  <c r="J27"/>
  <c i="1" r="AG56"/>
  <c i="5" r="J77"/>
  <c r="BE77"/>
  <c r="J30"/>
  <c i="1" r="AV56"/>
  <c i="5" r="F30"/>
  <c i="1" r="AZ56"/>
  <c i="5" r="F72"/>
  <c r="F70"/>
  <c r="E68"/>
  <c r="F51"/>
  <c r="F49"/>
  <c r="E47"/>
  <c r="J36"/>
  <c r="J21"/>
  <c r="E21"/>
  <c r="J72"/>
  <c r="J51"/>
  <c r="J20"/>
  <c r="J18"/>
  <c r="E18"/>
  <c r="F73"/>
  <c r="F52"/>
  <c r="J17"/>
  <c r="J12"/>
  <c r="J70"/>
  <c r="J49"/>
  <c r="E7"/>
  <c r="E66"/>
  <c r="E45"/>
  <c i="1" r="AY55"/>
  <c r="AX55"/>
  <c i="4"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07"/>
  <c r="BH107"/>
  <c r="BG107"/>
  <c r="BF107"/>
  <c r="T107"/>
  <c r="R107"/>
  <c r="P107"/>
  <c r="BK107"/>
  <c r="J107"/>
  <c r="BE107"/>
  <c r="BI101"/>
  <c r="BH101"/>
  <c r="BG101"/>
  <c r="BF101"/>
  <c r="T101"/>
  <c r="R101"/>
  <c r="P101"/>
  <c r="BK101"/>
  <c r="J101"/>
  <c r="BE101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3"/>
  <c r="F36"/>
  <c i="1" r="BD55"/>
  <c i="4" r="BH83"/>
  <c r="F35"/>
  <c i="1" r="BC55"/>
  <c i="4" r="BG83"/>
  <c r="F34"/>
  <c i="1" r="BB55"/>
  <c i="4" r="BF83"/>
  <c r="J33"/>
  <c i="1" r="AW55"/>
  <c i="4" r="F33"/>
  <c i="1" r="BA55"/>
  <c i="4" r="T83"/>
  <c r="T82"/>
  <c r="R83"/>
  <c r="R82"/>
  <c r="P83"/>
  <c r="P82"/>
  <c i="1" r="AU55"/>
  <c i="4" r="BK83"/>
  <c r="BK82"/>
  <c r="J82"/>
  <c r="J60"/>
  <c r="J29"/>
  <c i="1" r="AG55"/>
  <c i="4" r="J83"/>
  <c r="BE83"/>
  <c r="J32"/>
  <c i="1" r="AV55"/>
  <c i="4" r="F32"/>
  <c i="1" r="AZ55"/>
  <c i="4" r="F78"/>
  <c r="F76"/>
  <c r="E74"/>
  <c r="F55"/>
  <c r="F53"/>
  <c r="E51"/>
  <c r="J38"/>
  <c r="J23"/>
  <c r="E23"/>
  <c r="J78"/>
  <c r="J55"/>
  <c r="J22"/>
  <c r="J20"/>
  <c r="E20"/>
  <c r="F79"/>
  <c r="F56"/>
  <c r="J19"/>
  <c r="J14"/>
  <c r="J76"/>
  <c r="J53"/>
  <c r="E7"/>
  <c r="E70"/>
  <c r="E47"/>
  <c i="1" r="AY54"/>
  <c r="AX54"/>
  <c i="3" r="BI245"/>
  <c r="BH245"/>
  <c r="BG245"/>
  <c r="BF245"/>
  <c r="T245"/>
  <c r="R245"/>
  <c r="P245"/>
  <c r="BK245"/>
  <c r="J245"/>
  <c r="BE245"/>
  <c r="BI241"/>
  <c r="BH241"/>
  <c r="BG241"/>
  <c r="BF241"/>
  <c r="T241"/>
  <c r="R241"/>
  <c r="P241"/>
  <c r="BK241"/>
  <c r="J241"/>
  <c r="BE241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4"/>
  <c r="BH214"/>
  <c r="BG214"/>
  <c r="BF214"/>
  <c r="T214"/>
  <c r="R214"/>
  <c r="P214"/>
  <c r="BK214"/>
  <c r="J214"/>
  <c r="BE214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3"/>
  <c r="BH153"/>
  <c r="BG153"/>
  <c r="BF153"/>
  <c r="T153"/>
  <c r="R153"/>
  <c r="P153"/>
  <c r="BK153"/>
  <c r="J153"/>
  <c r="BE153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4"/>
  <c r="BH104"/>
  <c r="BG104"/>
  <c r="BF104"/>
  <c r="T104"/>
  <c r="R104"/>
  <c r="P104"/>
  <c r="BK104"/>
  <c r="J104"/>
  <c r="BE104"/>
  <c r="BI97"/>
  <c r="BH97"/>
  <c r="BG97"/>
  <c r="BF97"/>
  <c r="T97"/>
  <c r="R97"/>
  <c r="P97"/>
  <c r="BK97"/>
  <c r="J97"/>
  <c r="BE97"/>
  <c r="BI90"/>
  <c r="BH90"/>
  <c r="BG90"/>
  <c r="BF90"/>
  <c r="T90"/>
  <c r="R90"/>
  <c r="P90"/>
  <c r="BK90"/>
  <c r="J90"/>
  <c r="BE90"/>
  <c r="BI87"/>
  <c r="F36"/>
  <c i="1" r="BD54"/>
  <c i="3" r="BH87"/>
  <c r="F35"/>
  <c i="1" r="BC54"/>
  <c i="3" r="BG87"/>
  <c r="F34"/>
  <c i="1" r="BB54"/>
  <c i="3" r="BF87"/>
  <c r="J33"/>
  <c i="1" r="AW54"/>
  <c i="3" r="F33"/>
  <c i="1" r="BA54"/>
  <c i="3" r="T87"/>
  <c r="T86"/>
  <c r="T85"/>
  <c r="T84"/>
  <c r="R87"/>
  <c r="R86"/>
  <c r="R85"/>
  <c r="R84"/>
  <c r="P87"/>
  <c r="P86"/>
  <c r="P85"/>
  <c r="P84"/>
  <c i="1" r="AU54"/>
  <c i="3" r="BK87"/>
  <c r="BK86"/>
  <c r="J86"/>
  <c r="BK85"/>
  <c r="J85"/>
  <c r="BK84"/>
  <c r="J84"/>
  <c r="J60"/>
  <c r="J29"/>
  <c i="1" r="AG54"/>
  <c i="3" r="J87"/>
  <c r="BE87"/>
  <c r="J32"/>
  <c i="1" r="AV54"/>
  <c i="3" r="F32"/>
  <c i="1" r="AZ54"/>
  <c i="3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AY53"/>
  <c r="AX53"/>
  <c i="2"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0"/>
  <c r="BH120"/>
  <c r="BG120"/>
  <c r="BF120"/>
  <c r="T120"/>
  <c r="R120"/>
  <c r="P120"/>
  <c r="BK120"/>
  <c r="J120"/>
  <c r="BE120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1"/>
  <c r="BH91"/>
  <c r="BG91"/>
  <c r="BF91"/>
  <c r="T91"/>
  <c r="R91"/>
  <c r="P91"/>
  <c r="BK91"/>
  <c r="J91"/>
  <c r="BE91"/>
  <c r="BI87"/>
  <c r="F36"/>
  <c i="1" r="BD53"/>
  <c i="2" r="BH87"/>
  <c r="F35"/>
  <c i="1" r="BC53"/>
  <c i="2" r="BG87"/>
  <c r="F34"/>
  <c i="1" r="BB53"/>
  <c i="2" r="BF87"/>
  <c r="J33"/>
  <c i="1" r="AW53"/>
  <c i="2" r="F33"/>
  <c i="1" r="BA53"/>
  <c i="2" r="T87"/>
  <c r="T86"/>
  <c r="T85"/>
  <c r="T84"/>
  <c r="R87"/>
  <c r="R86"/>
  <c r="R85"/>
  <c r="R84"/>
  <c r="P87"/>
  <c r="P86"/>
  <c r="P85"/>
  <c r="P84"/>
  <c i="1" r="AU53"/>
  <c i="2" r="BK87"/>
  <c r="BK86"/>
  <c r="J86"/>
  <c r="BK85"/>
  <c r="J85"/>
  <c r="BK84"/>
  <c r="J84"/>
  <c r="J60"/>
  <c r="J29"/>
  <c i="1" r="AG53"/>
  <c i="2" r="J87"/>
  <c r="BE87"/>
  <c r="J32"/>
  <c i="1" r="AV53"/>
  <c i="2" r="F32"/>
  <c i="1" r="AZ53"/>
  <c i="2" r="J62"/>
  <c r="J61"/>
  <c r="F80"/>
  <c r="F78"/>
  <c r="E76"/>
  <c r="F55"/>
  <c r="F53"/>
  <c r="E51"/>
  <c r="J38"/>
  <c r="J23"/>
  <c r="E23"/>
  <c r="J80"/>
  <c r="J55"/>
  <c r="J22"/>
  <c r="J20"/>
  <c r="E20"/>
  <c r="F81"/>
  <c r="F56"/>
  <c r="J19"/>
  <c r="J14"/>
  <c r="J78"/>
  <c r="J53"/>
  <c r="E7"/>
  <c r="E72"/>
  <c r="E47"/>
  <c i="1" r="BD52"/>
  <c r="BC52"/>
  <c r="BB52"/>
  <c r="BA52"/>
  <c r="AZ52"/>
  <c r="AY52"/>
  <c r="AX52"/>
  <c r="AW52"/>
  <c r="AV52"/>
  <c r="AU52"/>
  <c r="AT52"/>
  <c r="AS52"/>
  <c r="AG52"/>
  <c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6"/>
  <c r="AN56"/>
  <c r="AT55"/>
  <c r="AN55"/>
  <c r="AT54"/>
  <c r="AN54"/>
  <c r="AT53"/>
  <c r="AN53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<sst xmlns="http://schemas.openxmlformats.org/spreadsheetml/2006/main">
  <si>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</si>
  <si>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</si>
  <si>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</si>
  <si>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</si>
  <si>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</si>
  <si>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</si>
  <si>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</si>
  <si>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{a889e249-d446-4980-8932-b623f6a803b8}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</si>
  <si>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</si>
  <si>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</si>
  <si>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</si>
  <si>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</si>
  <si>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</si>
  <si>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</si>
  <si>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</si>
  <si>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</si>
  <si>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65018129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</si>
  <si>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</si>
  <si>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Zakázka:</t>
  </si>
  <si>
    <t>SVP v úseku Mikulášovice d.n. - Panský včetně dopravny Panský</t>
  </si>
  <si>
    <t>KSO:</t>
  </si>
  <si>
    <t/>
  </si>
  <si>
    <t>CC-CZ:</t>
  </si>
  <si>
    <t>Místo:</t>
  </si>
  <si>
    <t>trať 084</t>
  </si>
  <si>
    <t>Datum:</t>
  </si>
  <si>
    <t>20. 9. 2018</t>
  </si>
  <si>
    <t>Zadavatel:</t>
  </si>
  <si>
    <t>IČ:</t>
  </si>
  <si>
    <t>70994234</t>
  </si>
  <si>
    <t>SŽDC s.o., OŘ Ústí n.L., ST Ústí n.L.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</si>
  <si>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</si>
  <si>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</si>
  <si>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</si>
  <si>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</si>
  <si>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</si>
  <si>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</si>
  <si>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</si>
  <si>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</si>
  <si>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</si>
  <si>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</si>
  <si>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</si>
  <si>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</si>
  <si>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</si>
  <si>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</si>
  <si>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</si>
  <si>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</si>
  <si>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</si>
  <si>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</si>
  <si>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</si>
  <si>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</si>
  <si>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</si>
  <si>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</si>
  <si>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</si>
  <si>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</si>
  <si>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</si>
  <si>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</si>
  <si>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</si>
  <si>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</si>
  <si>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</si>
  <si>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</si>
  <si>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</si>
  <si>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</si>
  <si>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</si>
  <si>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</si>
  <si>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</si>
  <si>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</si>
  <si>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</si>
  <si>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</si>
  <si>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</si>
  <si>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</si>
  <si>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</si>
  <si>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</si>
  <si>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</si>
  <si>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</si>
  <si>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</si>
  <si>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</si>
  <si>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01</t>
  </si>
  <si>
    <t>ZRN</t>
  </si>
  <si>
    <t>STA</t>
  </si>
  <si>
    <t>1</t>
  </si>
  <si>
    <t>{6e5921c9-a1b2-4827-b784-deffdf8af42b}</t>
  </si>
  <si>
    <t>2</t>
  </si>
  <si>
    <t>/</t>
  </si>
  <si>
    <t>01.1</t>
  </si>
  <si>
    <t>SO 01 - Trať Mikulášovice d.n. - Panský</t>
  </si>
  <si>
    <t>Soupis</t>
  </si>
  <si>
    <t>{3c3cf4fd-5bcb-46d6-a338-8d6685897e6f}</t>
  </si>
  <si>
    <t>01.2</t>
  </si>
  <si>
    <t>SO 02 - Dopravna Panský</t>
  </si>
  <si>
    <t>{cd931b1c-c958-4c18-a33f-e4c66273467d}</t>
  </si>
  <si>
    <t>01.3</t>
  </si>
  <si>
    <t>Materiál dodávaný objednatelem - NEOCEŇOVAT</t>
  </si>
  <si>
    <t>{a325ca45-83b1-4b09-8361-eed7fa641826}</t>
  </si>
  <si>
    <t>02</t>
  </si>
  <si>
    <t>VRN</t>
  </si>
  <si>
    <t>{1a201877-6803-484c-b24f-ad0eb6e40828}</t>
  </si>
  <si>
    <t>1) Krycí list soupisu</t>
  </si>
  <si>
    <t>2) Rekapitulace</t>
  </si>
  <si>
    <t>3) Soupis prací</t>
  </si>
  <si>
    <t>Zpět na list:</t>
  </si>
  <si>
    <t>Rekapitulace zakázky</t>
  </si>
  <si>
    <t>KRYCÍ LIST SOUPISU</t>
  </si>
  <si>
    <t>Objekt:</t>
  </si>
  <si>
    <t>01 - ZRN</t>
  </si>
  <si>
    <t>Soupis:</t>
  </si>
  <si>
    <t>01.1 - SO 01 - Trať Mikulášovice d.n. - Panský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</si>
  <si>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</si>
  <si>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</si>
  <si>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</si>
  <si>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</si>
  <si>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</si>
  <si>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</si>
  <si>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5 - Komunikace pozemní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</si>
  <si>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</si>
  <si>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</si>
  <si>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</si>
  <si>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</si>
  <si>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</si>
  <si>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</si>
  <si>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</si>
  <si>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</si>
  <si>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</si>
  <si>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</si>
  <si>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</si>
  <si>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</si>
  <si>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</si>
  <si>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</si>
  <si>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</si>
  <si>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</si>
  <si>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</si>
  <si>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5</t>
  </si>
  <si>
    <t>Komunikace pozemní</t>
  </si>
  <si>
    <t>K</t>
  </si>
  <si>
    <t>5906020010</t>
  </si>
  <si>
    <t>Souvislá výměna pražců v KL otevřeném i zapuštěném pražce dřevěné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</si>
  <si>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kus</t>
  </si>
  <si>
    <t>Sborník UOŽI 01 2018</t>
  </si>
  <si>
    <t>4</t>
  </si>
  <si>
    <t>-1147976457</t>
  </si>
  <si>
    <t>PSC</t>
  </si>
  <si>
    <t>Poznámka k souboru cen:_x000d_
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 2. V cenách nejsou obsaženy náklady na podbití pražců, snížení KL pod patou kolejnice, dodávku materiálu, dopravu výzisku na skládku a skládkovné.</t>
  </si>
  <si>
    <t>VV</t>
  </si>
  <si>
    <t xml:space="preserve">km 7,170 - 8,310 </t>
  </si>
  <si>
    <t>1733</t>
  </si>
  <si>
    <t>5906050010</t>
  </si>
  <si>
    <t>Příplatek za obtížnost ruční výměny pražce dřevěný za betonový. Poznámka: 1. V cenách jsou započteny náklady na manipulaci s pražci.</t>
  </si>
  <si>
    <t>-308447546</t>
  </si>
  <si>
    <t>Poznámka k souboru cen:_x000d_
1. V cenách jsou započteny náklady na manipulaci s pražci.</t>
  </si>
  <si>
    <t>3</t>
  </si>
  <si>
    <t>M</t>
  </si>
  <si>
    <t>5958134041</t>
  </si>
  <si>
    <t>Součásti upevňovací šroub svěrkový T5</t>
  </si>
  <si>
    <t>8</t>
  </si>
  <si>
    <t>2056742998</t>
  </si>
  <si>
    <t>1733*4</t>
  </si>
  <si>
    <t>5958134115</t>
  </si>
  <si>
    <t>Součásti upevňovací matice M24</t>
  </si>
  <si>
    <t>397581199</t>
  </si>
  <si>
    <t>5958134040</t>
  </si>
  <si>
    <t>Součásti upevňovací kroužek pružný dvojitý Fe 6</t>
  </si>
  <si>
    <t>1076520369</t>
  </si>
  <si>
    <t>6</t>
  </si>
  <si>
    <t>5958134140</t>
  </si>
  <si>
    <t>Součásti upevňovací vložka M</t>
  </si>
  <si>
    <t>956933131</t>
  </si>
  <si>
    <t>7</t>
  </si>
  <si>
    <t>5958158005</t>
  </si>
  <si>
    <t xml:space="preserve">Podložka pryžová pod patu kolejnice S49  183/126/6</t>
  </si>
  <si>
    <t>-2101771619</t>
  </si>
  <si>
    <t>1733*2</t>
  </si>
  <si>
    <t>5999005020</t>
  </si>
  <si>
    <t>Třídění pražců a kolejnicových podpor. Poznámka: 1. V cenách jsou započteny náklady na manipulaci, vytřídění a uložení materiálu na úložiště nebo do skladu.</t>
  </si>
  <si>
    <t>t</t>
  </si>
  <si>
    <t>31217039</t>
  </si>
  <si>
    <t>Poznámka k souboru cen:_x000d_
1. V cenách jsou započteny náklady na manipulaci, vytřídění a uložení materiálu na úložiště nebo do skladu.</t>
  </si>
  <si>
    <t>1733*0,272</t>
  </si>
  <si>
    <t>9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</si>
  <si>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</si>
  <si>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</si>
  <si>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km</t>
  </si>
  <si>
    <t>-98469262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</si>
  <si>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</si>
  <si>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1,200</t>
  </si>
  <si>
    <t>10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</si>
  <si>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</si>
  <si>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</si>
  <si>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m3</t>
  </si>
  <si>
    <t>1626711114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</si>
  <si>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</si>
  <si>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8*33</t>
  </si>
  <si>
    <t>11</t>
  </si>
  <si>
    <t>5955101005</t>
  </si>
  <si>
    <t>Kamenivo drcené štěrk frakce 31,5/63 třídy min. BII</t>
  </si>
  <si>
    <t>-1681573981</t>
  </si>
  <si>
    <t>264*1,6</t>
  </si>
  <si>
    <t>12</t>
  </si>
  <si>
    <t>9902100200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</si>
  <si>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</si>
  <si>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342889566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</si>
  <si>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</si>
  <si>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nový štěrk</t>
  </si>
  <si>
    <t>422,4</t>
  </si>
  <si>
    <t>13</t>
  </si>
  <si>
    <t>5913070010</t>
  </si>
  <si>
    <t>Demontáž betonové přejezdové konstrukce část vnější a vnitřní bez závěrných zídek. Poznámka: 1. V cenách jsou započteny náklady na demontáž konstrukce a naložení na dopravní prostředek.</t>
  </si>
  <si>
    <t>m</t>
  </si>
  <si>
    <t>-1867515869</t>
  </si>
  <si>
    <t>Poznámka k souboru cen:_x000d_
1. V cenách jsou započteny náklady na demontáž konstrukce a naložení na dopravní prostředek.</t>
  </si>
  <si>
    <t>km 8,148</t>
  </si>
  <si>
    <t>14</t>
  </si>
  <si>
    <t>5913075020</t>
  </si>
  <si>
    <t>Montáž betonové přejezdové konstrukce část vnitřní. Poznámka: 1. V cenách jsou započteny náklady na montáž konstrukce.2. V cenách nejsou obsaženy náklady na dodávku materiálu.</t>
  </si>
  <si>
    <t>1324527265</t>
  </si>
  <si>
    <t>Poznámka k souboru cen:_x000d_
1. V cenách jsou započteny náklady na montáž konstrukce. 2. V cenách nejsou obsaženy náklady na dodávku materiálu.</t>
  </si>
  <si>
    <t>5963110015</t>
  </si>
  <si>
    <t>Přejezd Intermont panel 600x3000x170 ŽPP 2</t>
  </si>
  <si>
    <t>-1174535222</t>
  </si>
  <si>
    <t>16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</si>
  <si>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</si>
  <si>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</si>
  <si>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-1946385751</t>
  </si>
  <si>
    <t>panely</t>
  </si>
  <si>
    <t>1,430</t>
  </si>
  <si>
    <t>17</t>
  </si>
  <si>
    <t>9902100600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</si>
  <si>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</si>
  <si>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2030758701</t>
  </si>
  <si>
    <t>nový mat.</t>
  </si>
  <si>
    <t>5,476</t>
  </si>
  <si>
    <t>18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</si>
  <si>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</si>
  <si>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</si>
  <si>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259056455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</si>
  <si>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</si>
  <si>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SB5 v žst Šluknov </t>
  </si>
  <si>
    <t>19</t>
  </si>
  <si>
    <t>9902200200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</si>
  <si>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</si>
  <si>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-1912087255</t>
  </si>
  <si>
    <t xml:space="preserve">SB5 ze žst Šluknov </t>
  </si>
  <si>
    <t>20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</si>
  <si>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</si>
  <si>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</si>
  <si>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-488515744</t>
  </si>
  <si>
    <t>stáv. dř. pražce do žst Brtníky</t>
  </si>
  <si>
    <t>1733*0,097</t>
  </si>
  <si>
    <t>01.2 - SO 02 - Dopravna Panský</t>
  </si>
  <si>
    <t>5905005010</t>
  </si>
  <si>
    <t>Odstranění plevelů a buřiny z koleje nebo výhybky. Poznámka: 1. V cenách jsou započteny náklady na odstranění plevelů a buřiny včetně kořenů ručně, úprava rozrušeného KL, ometení pražců a upevňovadel, rozprostření výzisku na terén nebo naložení na dopravní prostředek.</t>
  </si>
  <si>
    <t>m2</t>
  </si>
  <si>
    <t>1982081264</t>
  </si>
  <si>
    <t>Poznámka k souboru cen:_x000d_
1. V cenách jsou započteny náklady na odstranění plevelů a buřiny včetně kořenů ručně, úprava rozrušeného KL, ometení pražců a upevňovadel, rozprostření výzisku na terén nebo naložení na dopravní prostředek.</t>
  </si>
  <si>
    <t>200*3</t>
  </si>
  <si>
    <t>5906020030</t>
  </si>
  <si>
    <t>Souvislá výměna pražců v KL otevřeném i zapuštěném pražce dřevěné výhybkové délky do 3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</si>
  <si>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-1202070106</t>
  </si>
  <si>
    <t>výh.č.1</t>
  </si>
  <si>
    <t>výh.č.4</t>
  </si>
  <si>
    <t>27</t>
  </si>
  <si>
    <t>Součet</t>
  </si>
  <si>
    <t>5906020040</t>
  </si>
  <si>
    <t>Souvislá výměna pražců v KL otevřeném i zapuštěném pražce dřevěné výhybkové délky přes 3 do 4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</si>
  <si>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2136427165</t>
  </si>
  <si>
    <t>23</t>
  </si>
  <si>
    <t>5906020050</t>
  </si>
  <si>
    <t>Souvislá výměna pražců v KL otevřeném i zapuštěném pražce dřevěné výhybkové délky přes 4 do 5 m.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</si>
  <si>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379813781</t>
  </si>
  <si>
    <t>5956119020</t>
  </si>
  <si>
    <t>Pražec dřevěný výhybkový dub skupina 3 2600x260x160</t>
  </si>
  <si>
    <t>1561982655</t>
  </si>
  <si>
    <t>8+9</t>
  </si>
  <si>
    <t>5956119025</t>
  </si>
  <si>
    <t>Pražec dřevěný výhybkový dub skupina 3 2700x260x160</t>
  </si>
  <si>
    <t>-686093772</t>
  </si>
  <si>
    <t>5+6</t>
  </si>
  <si>
    <t>5956119030</t>
  </si>
  <si>
    <t>Pražec dřevěný výhybkový dub skupina 3 2800x260x160</t>
  </si>
  <si>
    <t>-1223382112</t>
  </si>
  <si>
    <t>3+5</t>
  </si>
  <si>
    <t>5956119035</t>
  </si>
  <si>
    <t>Pražec dřevěný výhybkový dub skupina 3 2900x260x160</t>
  </si>
  <si>
    <t>-656806656</t>
  </si>
  <si>
    <t>2+4</t>
  </si>
  <si>
    <t>5956119040</t>
  </si>
  <si>
    <t>Pražec dřevěný výhybkový dub skupina 3 3000x260x160</t>
  </si>
  <si>
    <t>-117797367</t>
  </si>
  <si>
    <t>3+3</t>
  </si>
  <si>
    <t>5956119045</t>
  </si>
  <si>
    <t>Pražec dřevěný výhybkový dub skupina 3 3100x260x160</t>
  </si>
  <si>
    <t>-1027521684</t>
  </si>
  <si>
    <t>2+3</t>
  </si>
  <si>
    <t>5956119050</t>
  </si>
  <si>
    <t>Pražec dřevěný výhybkový dub skupina 3 3200x260x160</t>
  </si>
  <si>
    <t>609020239</t>
  </si>
  <si>
    <t>2+2</t>
  </si>
  <si>
    <t>5956119055</t>
  </si>
  <si>
    <t>Pražec dřevěný výhybkový dub skupina 3 3300x260x160</t>
  </si>
  <si>
    <t>886771808</t>
  </si>
  <si>
    <t>5956119060</t>
  </si>
  <si>
    <t>Pražec dřevěný výhybkový dub skupina 3 3400x260x160</t>
  </si>
  <si>
    <t>-1258845186</t>
  </si>
  <si>
    <t>5956119065</t>
  </si>
  <si>
    <t>Pražec dřevěný výhybkový dub skupina 3 3500x260x160</t>
  </si>
  <si>
    <t>1705123616</t>
  </si>
  <si>
    <t>1+3</t>
  </si>
  <si>
    <t>5956119070</t>
  </si>
  <si>
    <t>Pražec dřevěný výhybkový dub skupina 3 3600x260x160</t>
  </si>
  <si>
    <t>985284874</t>
  </si>
  <si>
    <t>2+1</t>
  </si>
  <si>
    <t>5956119075</t>
  </si>
  <si>
    <t>Pražec dřevěný výhybkový dub skupina 3 3700x260x160</t>
  </si>
  <si>
    <t>-1935756672</t>
  </si>
  <si>
    <t>5956119080</t>
  </si>
  <si>
    <t>Pražec dřevěný výhybkový dub skupina 3 3800x260x160</t>
  </si>
  <si>
    <t>1101354405</t>
  </si>
  <si>
    <t>1+2</t>
  </si>
  <si>
    <t>5956119085</t>
  </si>
  <si>
    <t>Pražec dřevěný výhybkový dub skupina 3 3900x260x160</t>
  </si>
  <si>
    <t>830276153</t>
  </si>
  <si>
    <t>5956119090</t>
  </si>
  <si>
    <t>Pražec dřevěný výhybkový dub skupina 3 4000x260x160</t>
  </si>
  <si>
    <t>1062555049</t>
  </si>
  <si>
    <t>5956119095</t>
  </si>
  <si>
    <t>Pražec dřevěný výhybkový dub skupina 3 4100x260x160</t>
  </si>
  <si>
    <t>707286597</t>
  </si>
  <si>
    <t>5956119100</t>
  </si>
  <si>
    <t>Pražec dřevěný výhybkový dub skupina 3 4200x260x160</t>
  </si>
  <si>
    <t>1909498624</t>
  </si>
  <si>
    <t>1+1</t>
  </si>
  <si>
    <t>22</t>
  </si>
  <si>
    <t>5956119105</t>
  </si>
  <si>
    <t>Pražec dřevěný výhybkový dub skupina 3 4300x260x160</t>
  </si>
  <si>
    <t>-593357604</t>
  </si>
  <si>
    <t>5956119110</t>
  </si>
  <si>
    <t>Pražec dřevěný výhybkový dub skupina 3 4400x260x160</t>
  </si>
  <si>
    <t>-1908224551</t>
  </si>
  <si>
    <t>24</t>
  </si>
  <si>
    <t>5907020110</t>
  </si>
  <si>
    <t>Souvislá výměna kolejnic současně s výměnou pražců tv. S49 rozdělení "c". Poznámka: 1. V cenách jsou započteny náklady na demontáž upevňovadel, výměnu kolejnic, dílů a součástí, montáž upevňovadel, úpravu dilatačních spár, pryžových podložek, zřízení nebo demontáž prozatímních styků a ošetření součástí mazivem.2. V cenách nejsou započteny náklady na dělení kolejnic, zřízení svaru, demontáž nebo montáž styků.</t>
  </si>
  <si>
    <t>267834192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</si>
  <si>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</si>
  <si>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 xml:space="preserve">1.SK </t>
  </si>
  <si>
    <t>2*100</t>
  </si>
  <si>
    <t>25</t>
  </si>
  <si>
    <t>5906015010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</si>
  <si>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vrtule.2. V cenách nejsou obsaženy náklady na dodávku materiálu, dopravu výzisku na skládku a skládkovné.</t>
  </si>
  <si>
    <t>-466182090</t>
  </si>
  <si>
    <t>Poznámka k souboru cen:_x000d_
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</si>
  <si>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za KV č.1, 1. SK+ 2.SK</t>
  </si>
  <si>
    <t>10+10</t>
  </si>
  <si>
    <t>za KV č. 4, 1. SK+2.SK</t>
  </si>
  <si>
    <t>13+13</t>
  </si>
  <si>
    <t>26</t>
  </si>
  <si>
    <t>5906020110</t>
  </si>
  <si>
    <t>Souvislá výměna pražců v KL otevřeném i zapuštěném pražce betonové příčné nevystrojené.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vrtule.2. V cenách nejsou obsaženy náklady na podbití pražců, snížení KL pod patou kolejnice, dodávku materiálu, dopravu výzisku na skládku a skládkovné.</t>
  </si>
  <si>
    <t>236846804</t>
  </si>
  <si>
    <t>2. SK</t>
  </si>
  <si>
    <t>46+10</t>
  </si>
  <si>
    <t>5906035110</t>
  </si>
  <si>
    <t>Souvislá výměna pražců současně s výměnou nebo čištěním KL pražce betonové příčné nevystrojené. Poznámka: 1. V cenách jsou započteny náklady na demontáž upevňovadel, výměnu pražců, montáž upevňovadel. U nevystrojených a výhybkových pražců dřevěných vrtání otvorů pro vrtule.2. V cenách nejsou obsaženy náklady na odstranění KL, rozrušení lavičky, podbití pražce, úpravu KL do profilu, snížení KL pod patou kolejnice, doplnění kameniva, dodávku materiálu, dopravu výzisku na skládku a skládkovné.</t>
  </si>
  <si>
    <t>-710635243</t>
  </si>
  <si>
    <t>Poznámka k souboru cen:_x000d_
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</si>
  <si>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1.SK</t>
  </si>
  <si>
    <t>310</t>
  </si>
  <si>
    <t>28</t>
  </si>
  <si>
    <t>-1326845970</t>
  </si>
  <si>
    <t>366*4</t>
  </si>
  <si>
    <t>29</t>
  </si>
  <si>
    <t>1458006707</t>
  </si>
  <si>
    <t>30</t>
  </si>
  <si>
    <t>1784456174</t>
  </si>
  <si>
    <t>31</t>
  </si>
  <si>
    <t>-1468509349</t>
  </si>
  <si>
    <t>32</t>
  </si>
  <si>
    <t>-1258326154</t>
  </si>
  <si>
    <t>366*2</t>
  </si>
  <si>
    <t>33</t>
  </si>
  <si>
    <t>5905035010</t>
  </si>
  <si>
    <t>Výměna KL malou těžící mechanizací mimo lavičku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pražce.2. V cenách nejsou obsaženy náklady na podbití pražce, dodávku a doplnění kameniva.</t>
  </si>
  <si>
    <t>-492810347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</si>
  <si>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</si>
  <si>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3,4*0,30*204</t>
  </si>
  <si>
    <t>34</t>
  </si>
  <si>
    <t>-948468002</t>
  </si>
  <si>
    <t>208</t>
  </si>
  <si>
    <t>podbití</t>
  </si>
  <si>
    <t>56</t>
  </si>
  <si>
    <t>35</t>
  </si>
  <si>
    <t>-1034199503</t>
  </si>
  <si>
    <t>36</t>
  </si>
  <si>
    <t>-355378049</t>
  </si>
  <si>
    <t>37</t>
  </si>
  <si>
    <t>5907050020</t>
  </si>
  <si>
    <t>Dělení kolejnic řezáním nebo rozbroušením tv. S49. Poznámka: 1. V cenách jsou započteny náklady na manipulaci podložení, označení a provedení řezu kolejnice.</t>
  </si>
  <si>
    <t>-58375901</t>
  </si>
  <si>
    <t>Poznámka k souboru cen:_x000d_
1. V cenách jsou započteny náklady na manipulaci podložení, označení a provedení řezu kolejnice.</t>
  </si>
  <si>
    <t>44</t>
  </si>
  <si>
    <t>38</t>
  </si>
  <si>
    <t>5907015035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</si>
  <si>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</si>
  <si>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-817267920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</si>
  <si>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</si>
  <si>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39</t>
  </si>
  <si>
    <t>5907040030</t>
  </si>
  <si>
    <t>Posun kolejnic před svařováním tv. S49. Poznámka: 1. V cenách jsou započteny náklady na přizdvižení a posun kolejnice. Položka se použije v případě krácení deformovaných konců kolejnic před svařováním.2. V cenách nejsou obsaženy náklady na demontáž a montáž upevňovadel. Položku nelze použít pro posun z důvodu úpravy dilatačních spár před svařováním.</t>
  </si>
  <si>
    <t>892046920</t>
  </si>
  <si>
    <t>Poznámka k souboru cen:_x000d_
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</si>
  <si>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40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</si>
  <si>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</si>
  <si>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</si>
  <si>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</si>
  <si>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899182462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</si>
  <si>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</si>
  <si>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41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</si>
  <si>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</si>
  <si>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</si>
  <si>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-98189056</t>
  </si>
  <si>
    <t>Poznámka k souboru cen:_x000d_
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</si>
  <si>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42</t>
  </si>
  <si>
    <t>5910040010</t>
  </si>
  <si>
    <t>Umožnění volné dilatace kolejnice demontáž upevňovadel bez osazení kluzných podložek rozdělení pražců "c". Poznámka: 1. V cenách jsou započteny náklady na uvolnění, demontáž a rovnoměrné prodloužení nebo zkrácení kolejnice, vyznačení značek a vedení dokumentace.2. V cenách nejsou obsaženy náklady na demontáž kolejnicových spojek.</t>
  </si>
  <si>
    <t>785747915</t>
  </si>
  <si>
    <t>Poznámka k souboru cen:_x000d_
1. V cenách jsou započteny náklady na uvolnění, demontáž a rovnoměrné prodloužení nebo zkrácení kolejnice, vyznačení značek a vedení dokumentace. 2. V cenách nejsou obsaženy náklady na demontáž kolejnicových spojek.</t>
  </si>
  <si>
    <t>200*2</t>
  </si>
  <si>
    <t>43</t>
  </si>
  <si>
    <t>5908010130</t>
  </si>
  <si>
    <t>Zřízení kolejnicového styku s rozřezem a vrtáním - 4 otvory tv. S49. Poznámka: 1. V cenách jsou započteny náklady na zřízení styku, případné nastavení dilatační spáry a ošetření součástí mazivem. U přechodového styku se použije položka s větším tvarem.2. V cenách nejsou obsaženy náklady na dodávku materiálu.</t>
  </si>
  <si>
    <t>styk</t>
  </si>
  <si>
    <t>1671665267</t>
  </si>
  <si>
    <t>Poznámka k souboru cen:_x000d_
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</si>
  <si>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759984126</t>
  </si>
  <si>
    <t>0,204</t>
  </si>
  <si>
    <t>45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</si>
  <si>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</si>
  <si>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objednateli.2. V cenách nejsou obsaženy náklady doplnění a dodávku kameniva a snížení KL pod patou kolejnice.</t>
  </si>
  <si>
    <t>1990042507</t>
  </si>
  <si>
    <t>v.č.1+v.č.4</t>
  </si>
  <si>
    <t>43,75+49,85</t>
  </si>
  <si>
    <t>46</t>
  </si>
  <si>
    <t>510194869</t>
  </si>
  <si>
    <t>pražce výh.</t>
  </si>
  <si>
    <t>12,613</t>
  </si>
  <si>
    <t>47</t>
  </si>
  <si>
    <t>2146116050</t>
  </si>
  <si>
    <t>nový mat. - upev.</t>
  </si>
  <si>
    <t>1,157</t>
  </si>
  <si>
    <t>48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</si>
  <si>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</si>
  <si>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</si>
  <si>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-660800263</t>
  </si>
  <si>
    <t xml:space="preserve">manip. v místě - drobný mat. </t>
  </si>
  <si>
    <t>49</t>
  </si>
  <si>
    <t>-773312727</t>
  </si>
  <si>
    <t>SB5 v žst. Šluknov</t>
  </si>
  <si>
    <t>(310+46+10)*0,272</t>
  </si>
  <si>
    <t>50</t>
  </si>
  <si>
    <t>1579562052</t>
  </si>
  <si>
    <t>SB5 ze žst. Šluknov</t>
  </si>
  <si>
    <t>51</t>
  </si>
  <si>
    <t>9903200100</t>
  </si>
  <si>
    <t xml:space="preserve">Přeprava mechanizace na místo prováděných prací o hmotnosti přes 12 t přes 50 do 100 km Poznámka: Ceny jsou určeny pro dopravu mechanizmů na místo prováděných prací po silnici i po kolejích.
V ceně jsou započteny i náklady na zpáteční cestu dopravního prostředku. 
Měrnou jednotkou je kus přepravovaného stroje. 
</t>
  </si>
  <si>
    <t>1031639742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</si>
  <si>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</si>
  <si>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pro SO 01 a 02</t>
  </si>
  <si>
    <t>01.3 - Materiál dodávaný objednatelem - NEOCEŇOVAT</t>
  </si>
  <si>
    <t>5956201000</t>
  </si>
  <si>
    <t>Pražec dřevěný příčný užitý nevystrojený</t>
  </si>
  <si>
    <t>1846565411</t>
  </si>
  <si>
    <t>10+13</t>
  </si>
  <si>
    <t>2.SK</t>
  </si>
  <si>
    <t>5958264000</t>
  </si>
  <si>
    <t>Podkladnice žebrová užitá tv. S4</t>
  </si>
  <si>
    <t>1306450695</t>
  </si>
  <si>
    <t>46*2</t>
  </si>
  <si>
    <t>5958228015</t>
  </si>
  <si>
    <t>Komplet užitý ŽS 4 (šroub RS 1, matice M 24, podložka Fe6, svěrka ŽS4)</t>
  </si>
  <si>
    <t>-96979899</t>
  </si>
  <si>
    <t>46*4</t>
  </si>
  <si>
    <t>5956213035</t>
  </si>
  <si>
    <t xml:space="preserve">Pražec betonový příčný vystrojený  užitý SB5</t>
  </si>
  <si>
    <t>-1541785668</t>
  </si>
  <si>
    <t>1.SK Panský</t>
  </si>
  <si>
    <t>2.SK Panský</t>
  </si>
  <si>
    <t>5958231045</t>
  </si>
  <si>
    <t>Svěrka užitá T5</t>
  </si>
  <si>
    <t>-1458910929</t>
  </si>
  <si>
    <t>dopravna Panský</t>
  </si>
  <si>
    <t>5958231050</t>
  </si>
  <si>
    <t>Svěrka užitá T6</t>
  </si>
  <si>
    <t>50929812</t>
  </si>
  <si>
    <t>5957201010</t>
  </si>
  <si>
    <t>Kolejnice užité tv. S49</t>
  </si>
  <si>
    <t>-1825642989</t>
  </si>
  <si>
    <t>200</t>
  </si>
  <si>
    <t>5958201010</t>
  </si>
  <si>
    <t>Kolejnicová spojka užitá tv. S 730 mm</t>
  </si>
  <si>
    <t>1001295412</t>
  </si>
  <si>
    <t>1. SK + 2. SK</t>
  </si>
  <si>
    <t>4+10</t>
  </si>
  <si>
    <t>5958207005</t>
  </si>
  <si>
    <t>Šroub spojkový užitý M24 x 140 mm</t>
  </si>
  <si>
    <t>-529518686</t>
  </si>
  <si>
    <t>02 - VRN</t>
  </si>
  <si>
    <t>013002000</t>
  </si>
  <si>
    <t>Projektové práce</t>
  </si>
  <si>
    <t>kpl</t>
  </si>
  <si>
    <t>Sborník UOŽI 01 2017</t>
  </si>
  <si>
    <t>905535987</t>
  </si>
  <si>
    <t>dokumentace skutečného provedení stavby</t>
  </si>
  <si>
    <t>030001000</t>
  </si>
  <si>
    <t>Zařízení a vybavení staveniště</t>
  </si>
  <si>
    <t>1337337979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</si>
  <si>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</si>
  <si>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</si>
  <si>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</si>
  <si>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</si>
  <si>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rekonstrukce </t>
    </r>
    <r>
      <rPr>
        <rFont val="Trebuchet MS"/>
        <charset val="238"/>
        <color auto="1"/>
        <sz val="9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</si>
  <si>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rekonstrukce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</si>
  <si>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</si>
  <si>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rekonstrukce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</si>
  <si>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</si>
  <si>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</si>
  <si>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</si>
  <si>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</si>
  <si>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</si>
  <si>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</si>
  <si>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</si>
  <si>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</si>
  <si>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</si>
  <si>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</si>
  <si>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</si>
  <si>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</si>
  <si>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</si>
  <si>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rekonstrukce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</si>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</sst>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7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1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3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9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8" xfId="0" applyFont="1" applyBorder="1" applyAlignment="1" applyProtection="1">
      <alignment horizontal="center" vertical="center"/>
    </xf>
    <xf numFmtId="49" fontId="39" fillId="0" borderId="28" xfId="0" applyNumberFormat="1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left" vertical="center" wrapText="1"/>
    </xf>
    <xf numFmtId="0" fontId="39" fillId="0" borderId="28" xfId="0" applyFont="1" applyBorder="1" applyAlignment="1" applyProtection="1">
      <alignment horizontal="center" vertical="center" wrapText="1"/>
    </xf>
    <xf numFmtId="167" fontId="39" fillId="0" borderId="28" xfId="0" applyNumberFormat="1" applyFont="1" applyBorder="1" applyAlignment="1" applyProtection="1">
      <alignment vertical="center"/>
    </xf>
    <xf numFmtId="4" fontId="39" fillId="3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</xf>
    <xf numFmtId="0" fontId="39" fillId="0" borderId="5" xfId="0" applyFont="1" applyBorder="1" applyAlignment="1">
      <alignment vertical="center"/>
    </xf>
    <xf numFmtId="0" fontId="39" fillId="3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  <protection locked="0"/>
    </xf>
    <xf numFmtId="0" fontId="40" fillId="0" borderId="29" xfId="0" applyFont="1" applyBorder="1" applyAlignment="1">
      <alignment vertical="center" wrapText="1"/>
      <protection locked="0"/>
    </xf>
    <xf numFmtId="0" fontId="40" fillId="0" borderId="30" xfId="0" applyFont="1" applyBorder="1" applyAlignment="1">
      <alignment vertical="center" wrapText="1"/>
      <protection locked="0"/>
    </xf>
    <xf numFmtId="0" fontId="40" fillId="0" borderId="31" xfId="0" applyFont="1" applyBorder="1" applyAlignment="1">
      <alignment vertical="center" wrapText="1"/>
      <protection locked="0"/>
    </xf>
    <xf numFmtId="0" fontId="40" fillId="0" borderId="32" xfId="0" applyFont="1" applyBorder="1" applyAlignment="1">
      <alignment horizontal="center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40" fillId="0" borderId="33" xfId="0" applyFont="1" applyBorder="1" applyAlignment="1">
      <alignment horizontal="center" vertical="center" wrapText="1"/>
      <protection locked="0"/>
    </xf>
    <xf numFmtId="0" fontId="40" fillId="0" borderId="32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horizontal="left" wrapText="1"/>
      <protection locked="0"/>
    </xf>
    <xf numFmtId="0" fontId="40" fillId="0" borderId="33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 wrapText="1"/>
      <protection locked="0"/>
    </xf>
    <xf numFmtId="0" fontId="43" fillId="0" borderId="1" xfId="0" applyFont="1" applyBorder="1" applyAlignment="1">
      <alignment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49" fontId="43" fillId="0" borderId="1" xfId="0" applyNumberFormat="1" applyFont="1" applyBorder="1" applyAlignment="1">
      <alignment horizontal="left" vertical="center" wrapText="1"/>
      <protection locked="0"/>
    </xf>
    <xf numFmtId="49" fontId="43" fillId="0" borderId="1" xfId="0" applyNumberFormat="1" applyFont="1" applyBorder="1" applyAlignment="1">
      <alignment vertical="center" wrapText="1"/>
      <protection locked="0"/>
    </xf>
    <xf numFmtId="0" fontId="40" fillId="0" borderId="35" xfId="0" applyFont="1" applyBorder="1" applyAlignment="1">
      <alignment vertical="center" wrapText="1"/>
      <protection locked="0"/>
    </xf>
    <xf numFmtId="0" fontId="44" fillId="0" borderId="34" xfId="0" applyFont="1" applyBorder="1" applyAlignment="1">
      <alignment vertical="center" wrapText="1"/>
      <protection locked="0"/>
    </xf>
    <xf numFmtId="0" fontId="40" fillId="0" borderId="36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vertical="top"/>
      <protection locked="0"/>
    </xf>
    <xf numFmtId="0" fontId="40" fillId="0" borderId="0" xfId="0" applyFont="1" applyAlignment="1">
      <alignment vertical="top"/>
      <protection locked="0"/>
    </xf>
    <xf numFmtId="0" fontId="40" fillId="0" borderId="29" xfId="0" applyFont="1" applyBorder="1" applyAlignment="1">
      <alignment horizontal="left" vertical="center"/>
      <protection locked="0"/>
    </xf>
    <xf numFmtId="0" fontId="40" fillId="0" borderId="30" xfId="0" applyFont="1" applyBorder="1" applyAlignment="1">
      <alignment horizontal="left" vertical="center"/>
      <protection locked="0"/>
    </xf>
    <xf numFmtId="0" fontId="40" fillId="0" borderId="31" xfId="0" applyFont="1" applyBorder="1" applyAlignment="1">
      <alignment horizontal="left" vertical="center"/>
      <protection locked="0"/>
    </xf>
    <xf numFmtId="0" fontId="40" fillId="0" borderId="32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0" fillId="0" borderId="33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5" fillId="0" borderId="0" xfId="0" applyFont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center" vertical="center"/>
      <protection locked="0"/>
    </xf>
    <xf numFmtId="0" fontId="45" fillId="0" borderId="34" xfId="0" applyFont="1" applyBorder="1" applyAlignment="1">
      <alignment horizontal="left" vertical="center"/>
      <protection locked="0"/>
    </xf>
    <xf numFmtId="0" fontId="46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3" fillId="0" borderId="1" xfId="0" applyFont="1" applyBorder="1" applyAlignment="1">
      <alignment horizontal="center" vertical="center"/>
      <protection locked="0"/>
    </xf>
    <xf numFmtId="0" fontId="43" fillId="0" borderId="32" xfId="0" applyFont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left" vertical="center"/>
      <protection locked="0"/>
    </xf>
    <xf numFmtId="0" fontId="43" fillId="0" borderId="1" xfId="0" applyFont="1" applyFill="1" applyBorder="1" applyAlignment="1">
      <alignment horizontal="center" vertical="center"/>
      <protection locked="0"/>
    </xf>
    <xf numFmtId="0" fontId="40" fillId="0" borderId="35" xfId="0" applyFont="1" applyBorder="1" applyAlignment="1">
      <alignment horizontal="left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0" fillId="0" borderId="36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center" vertical="center" wrapText="1"/>
      <protection locked="0"/>
    </xf>
    <xf numFmtId="0" fontId="40" fillId="0" borderId="29" xfId="0" applyFont="1" applyBorder="1" applyAlignment="1">
      <alignment horizontal="left" vertical="center" wrapText="1"/>
      <protection locked="0"/>
    </xf>
    <xf numFmtId="0" fontId="40" fillId="0" borderId="30" xfId="0" applyFont="1" applyBorder="1" applyAlignment="1">
      <alignment horizontal="left" vertical="center" wrapText="1"/>
      <protection locked="0"/>
    </xf>
    <xf numFmtId="0" fontId="40" fillId="0" borderId="31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45" fillId="0" borderId="32" xfId="0" applyFont="1" applyBorder="1" applyAlignment="1">
      <alignment horizontal="left" vertical="center" wrapText="1"/>
      <protection locked="0"/>
    </xf>
    <xf numFmtId="0" fontId="45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/>
      <protection locked="0"/>
    </xf>
    <xf numFmtId="0" fontId="43" fillId="0" borderId="35" xfId="0" applyFont="1" applyBorder="1" applyAlignment="1">
      <alignment horizontal="left" vertical="center" wrapText="1"/>
      <protection locked="0"/>
    </xf>
    <xf numFmtId="0" fontId="43" fillId="0" borderId="34" xfId="0" applyFont="1" applyBorder="1" applyAlignment="1">
      <alignment horizontal="left" vertical="center" wrapText="1"/>
      <protection locked="0"/>
    </xf>
    <xf numFmtId="0" fontId="43" fillId="0" borderId="36" xfId="0" applyFont="1" applyBorder="1" applyAlignment="1">
      <alignment horizontal="left" vertical="center" wrapText="1"/>
      <protection locked="0"/>
    </xf>
    <xf numFmtId="0" fontId="43" fillId="0" borderId="1" xfId="0" applyFont="1" applyBorder="1" applyAlignment="1">
      <alignment horizontal="left" vertical="top"/>
      <protection locked="0"/>
    </xf>
    <xf numFmtId="0" fontId="43" fillId="0" borderId="1" xfId="0" applyFont="1" applyBorder="1" applyAlignment="1">
      <alignment horizontal="center" vertical="top"/>
      <protection locked="0"/>
    </xf>
    <xf numFmtId="0" fontId="43" fillId="0" borderId="35" xfId="0" applyFont="1" applyBorder="1" applyAlignment="1">
      <alignment horizontal="left" vertical="center"/>
      <protection locked="0"/>
    </xf>
    <xf numFmtId="0" fontId="43" fillId="0" borderId="36" xfId="0" applyFont="1" applyBorder="1" applyAlignment="1">
      <alignment horizontal="left" vertical="center"/>
      <protection locked="0"/>
    </xf>
    <xf numFmtId="0" fontId="45" fillId="0" borderId="0" xfId="0" applyFont="1" applyAlignment="1">
      <alignment vertical="center"/>
      <protection locked="0"/>
    </xf>
    <xf numFmtId="0" fontId="42" fillId="0" borderId="1" xfId="0" applyFont="1" applyBorder="1" applyAlignment="1">
      <alignment vertical="center"/>
      <protection locked="0"/>
    </xf>
    <xf numFmtId="0" fontId="45" fillId="0" borderId="34" xfId="0" applyFont="1" applyBorder="1" applyAlignment="1">
      <alignment vertical="center"/>
      <protection locked="0"/>
    </xf>
    <xf numFmtId="0" fontId="42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3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2" fillId="0" borderId="34" xfId="0" applyFont="1" applyBorder="1" applyAlignment="1">
      <alignment horizontal="left"/>
      <protection locked="0"/>
    </xf>
    <xf numFmtId="0" fontId="45" fillId="0" borderId="34" xfId="0" applyFont="1" applyBorder="1" applyAlignment="1">
      <protection locked="0"/>
    </xf>
    <xf numFmtId="0" fontId="40" fillId="0" borderId="32" xfId="0" applyFont="1" applyBorder="1" applyAlignment="1">
      <alignment vertical="top"/>
      <protection locked="0"/>
    </xf>
    <xf numFmtId="0" fontId="40" fillId="0" borderId="33" xfId="0" applyFont="1" applyBorder="1" applyAlignment="1">
      <alignment vertical="top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40" fillId="0" borderId="1" xfId="0" applyFont="1" applyBorder="1" applyAlignment="1">
      <alignment horizontal="left" vertical="top"/>
      <protection locked="0"/>
    </xf>
    <xf numFmtId="0" fontId="40" fillId="0" borderId="35" xfId="0" applyFont="1" applyBorder="1" applyAlignment="1">
      <alignment vertical="top"/>
      <protection locked="0"/>
    </xf>
    <xf numFmtId="0" fontId="40" fillId="0" borderId="34" xfId="0" applyFont="1" applyBorder="1" applyAlignment="1">
      <alignment vertical="top"/>
      <protection locked="0"/>
    </xf>
    <xf numFmtId="0" fontId="40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29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30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31</v>
      </c>
      <c r="AL11" s="29"/>
      <c r="AM11" s="29"/>
      <c r="AN11" s="35" t="s">
        <v>32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33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34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34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31</v>
      </c>
      <c r="AL14" s="29"/>
      <c r="AM14" s="29"/>
      <c r="AN14" s="42" t="s">
        <v>34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35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36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31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37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38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39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40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41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42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43</v>
      </c>
      <c r="E26" s="54"/>
      <c r="F26" s="55" t="s">
        <v>44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45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46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47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48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49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50</v>
      </c>
      <c r="U32" s="61"/>
      <c r="V32" s="61"/>
      <c r="W32" s="61"/>
      <c r="X32" s="63" t="s">
        <v>51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52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65018129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SVP v úseku Mikulášovice d.n. - Panský včetně dopravny Panský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trať 084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20. 9. 2018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SŽDC s.o., OŘ Ústí n.L., ST Ústí n.L.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35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53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33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54</v>
      </c>
      <c r="D49" s="97"/>
      <c r="E49" s="97"/>
      <c r="F49" s="97"/>
      <c r="G49" s="97"/>
      <c r="H49" s="98"/>
      <c r="I49" s="99" t="s">
        <v>55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56</v>
      </c>
      <c r="AH49" s="97"/>
      <c r="AI49" s="97"/>
      <c r="AJ49" s="97"/>
      <c r="AK49" s="97"/>
      <c r="AL49" s="97"/>
      <c r="AM49" s="97"/>
      <c r="AN49" s="99" t="s">
        <v>57</v>
      </c>
      <c r="AO49" s="97"/>
      <c r="AP49" s="97"/>
      <c r="AQ49" s="101" t="s">
        <v>58</v>
      </c>
      <c r="AR49" s="72"/>
      <c r="AS49" s="102" t="s">
        <v>59</v>
      </c>
      <c r="AT49" s="103" t="s">
        <v>60</v>
      </c>
      <c r="AU49" s="103" t="s">
        <v>61</v>
      </c>
      <c r="AV49" s="103" t="s">
        <v>62</v>
      </c>
      <c r="AW49" s="103" t="s">
        <v>63</v>
      </c>
      <c r="AX49" s="103" t="s">
        <v>64</v>
      </c>
      <c r="AY49" s="103" t="s">
        <v>65</v>
      </c>
      <c r="AZ49" s="103" t="s">
        <v>66</v>
      </c>
      <c r="BA49" s="103" t="s">
        <v>67</v>
      </c>
      <c r="BB49" s="103" t="s">
        <v>68</v>
      </c>
      <c r="BC49" s="103" t="s">
        <v>69</v>
      </c>
      <c r="BD49" s="104" t="s">
        <v>70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71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ROUND(AG52+AG56,2)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ROUND(AS52+AS56,2)</f>
        <v>0</v>
      </c>
      <c r="AT51" s="114">
        <f>ROUND(SUM(AV51:AW51),2)</f>
        <v>0</v>
      </c>
      <c r="AU51" s="115">
        <f>ROUND(AU52+AU56,5)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ROUND(AZ52+AZ56,2)</f>
        <v>0</v>
      </c>
      <c r="BA51" s="114">
        <f>ROUND(BA52+BA56,2)</f>
        <v>0</v>
      </c>
      <c r="BB51" s="114">
        <f>ROUND(BB52+BB56,2)</f>
        <v>0</v>
      </c>
      <c r="BC51" s="114">
        <f>ROUND(BC52+BC56,2)</f>
        <v>0</v>
      </c>
      <c r="BD51" s="116">
        <f>ROUND(BD52+BD56,2)</f>
        <v>0</v>
      </c>
      <c r="BS51" s="117" t="s">
        <v>72</v>
      </c>
      <c r="BT51" s="117" t="s">
        <v>73</v>
      </c>
      <c r="BU51" s="118" t="s">
        <v>74</v>
      </c>
      <c r="BV51" s="117" t="s">
        <v>75</v>
      </c>
      <c r="BW51" s="117" t="s">
        <v>7</v>
      </c>
      <c r="BX51" s="117" t="s">
        <v>76</v>
      </c>
      <c r="CL51" s="117" t="s">
        <v>21</v>
      </c>
    </row>
    <row r="52" s="5" customFormat="1" ht="16.5" customHeight="1">
      <c r="B52" s="119"/>
      <c r="C52" s="120"/>
      <c r="D52" s="121" t="s">
        <v>77</v>
      </c>
      <c r="E52" s="121"/>
      <c r="F52" s="121"/>
      <c r="G52" s="121"/>
      <c r="H52" s="121"/>
      <c r="I52" s="122"/>
      <c r="J52" s="121" t="s">
        <v>78</v>
      </c>
      <c r="K52" s="121"/>
      <c r="L52" s="121"/>
      <c r="M52" s="121"/>
      <c r="N52" s="121"/>
      <c r="O52" s="121"/>
      <c r="P52" s="121"/>
      <c r="Q52" s="121"/>
      <c r="R52" s="121"/>
      <c r="S52" s="121"/>
      <c r="T52" s="121"/>
      <c r="U52" s="121"/>
      <c r="V52" s="121"/>
      <c r="W52" s="121"/>
      <c r="X52" s="121"/>
      <c r="Y52" s="121"/>
      <c r="Z52" s="121"/>
      <c r="AA52" s="121"/>
      <c r="AB52" s="121"/>
      <c r="AC52" s="121"/>
      <c r="AD52" s="121"/>
      <c r="AE52" s="121"/>
      <c r="AF52" s="121"/>
      <c r="AG52" s="123">
        <f>ROUND(SUM(AG53:AG55),2)</f>
        <v>0</v>
      </c>
      <c r="AH52" s="122"/>
      <c r="AI52" s="122"/>
      <c r="AJ52" s="122"/>
      <c r="AK52" s="122"/>
      <c r="AL52" s="122"/>
      <c r="AM52" s="122"/>
      <c r="AN52" s="124">
        <f>SUM(AG52,AT52)</f>
        <v>0</v>
      </c>
      <c r="AO52" s="122"/>
      <c r="AP52" s="122"/>
      <c r="AQ52" s="125" t="s">
        <v>79</v>
      </c>
      <c r="AR52" s="126"/>
      <c r="AS52" s="127">
        <f>ROUND(SUM(AS53:AS55),2)</f>
        <v>0</v>
      </c>
      <c r="AT52" s="128">
        <f>ROUND(SUM(AV52:AW52),2)</f>
        <v>0</v>
      </c>
      <c r="AU52" s="129">
        <f>ROUND(SUM(AU53:AU55),5)</f>
        <v>0</v>
      </c>
      <c r="AV52" s="128">
        <f>ROUND(AZ52*L26,2)</f>
        <v>0</v>
      </c>
      <c r="AW52" s="128">
        <f>ROUND(BA52*L27,2)</f>
        <v>0</v>
      </c>
      <c r="AX52" s="128">
        <f>ROUND(BB52*L26,2)</f>
        <v>0</v>
      </c>
      <c r="AY52" s="128">
        <f>ROUND(BC52*L27,2)</f>
        <v>0</v>
      </c>
      <c r="AZ52" s="128">
        <f>ROUND(SUM(AZ53:AZ55),2)</f>
        <v>0</v>
      </c>
      <c r="BA52" s="128">
        <f>ROUND(SUM(BA53:BA55),2)</f>
        <v>0</v>
      </c>
      <c r="BB52" s="128">
        <f>ROUND(SUM(BB53:BB55),2)</f>
        <v>0</v>
      </c>
      <c r="BC52" s="128">
        <f>ROUND(SUM(BC53:BC55),2)</f>
        <v>0</v>
      </c>
      <c r="BD52" s="130">
        <f>ROUND(SUM(BD53:BD55),2)</f>
        <v>0</v>
      </c>
      <c r="BS52" s="131" t="s">
        <v>72</v>
      </c>
      <c r="BT52" s="131" t="s">
        <v>80</v>
      </c>
      <c r="BU52" s="131" t="s">
        <v>74</v>
      </c>
      <c r="BV52" s="131" t="s">
        <v>75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6" customFormat="1" ht="28.5" customHeight="1">
      <c r="A53" s="132" t="s">
        <v>83</v>
      </c>
      <c r="B53" s="133"/>
      <c r="C53" s="134"/>
      <c r="D53" s="134"/>
      <c r="E53" s="135" t="s">
        <v>84</v>
      </c>
      <c r="F53" s="135"/>
      <c r="G53" s="135"/>
      <c r="H53" s="135"/>
      <c r="I53" s="135"/>
      <c r="J53" s="134"/>
      <c r="K53" s="135" t="s">
        <v>85</v>
      </c>
      <c r="L53" s="135"/>
      <c r="M53" s="135"/>
      <c r="N53" s="135"/>
      <c r="O53" s="135"/>
      <c r="P53" s="135"/>
      <c r="Q53" s="135"/>
      <c r="R53" s="135"/>
      <c r="S53" s="135"/>
      <c r="T53" s="135"/>
      <c r="U53" s="135"/>
      <c r="V53" s="135"/>
      <c r="W53" s="135"/>
      <c r="X53" s="135"/>
      <c r="Y53" s="135"/>
      <c r="Z53" s="135"/>
      <c r="AA53" s="135"/>
      <c r="AB53" s="135"/>
      <c r="AC53" s="135"/>
      <c r="AD53" s="135"/>
      <c r="AE53" s="135"/>
      <c r="AF53" s="135"/>
      <c r="AG53" s="136">
        <f>'01.1 - SO 01 - Trať Mikul...'!J29</f>
        <v>0</v>
      </c>
      <c r="AH53" s="134"/>
      <c r="AI53" s="134"/>
      <c r="AJ53" s="134"/>
      <c r="AK53" s="134"/>
      <c r="AL53" s="134"/>
      <c r="AM53" s="134"/>
      <c r="AN53" s="136">
        <f>SUM(AG53,AT53)</f>
        <v>0</v>
      </c>
      <c r="AO53" s="134"/>
      <c r="AP53" s="134"/>
      <c r="AQ53" s="137" t="s">
        <v>86</v>
      </c>
      <c r="AR53" s="138"/>
      <c r="AS53" s="139">
        <v>0</v>
      </c>
      <c r="AT53" s="140">
        <f>ROUND(SUM(AV53:AW53),2)</f>
        <v>0</v>
      </c>
      <c r="AU53" s="141">
        <f>'01.1 - SO 01 - Trať Mikul...'!P84</f>
        <v>0</v>
      </c>
      <c r="AV53" s="140">
        <f>'01.1 - SO 01 - Trať Mikul...'!J32</f>
        <v>0</v>
      </c>
      <c r="AW53" s="140">
        <f>'01.1 - SO 01 - Trať Mikul...'!J33</f>
        <v>0</v>
      </c>
      <c r="AX53" s="140">
        <f>'01.1 - SO 01 - Trať Mikul...'!J34</f>
        <v>0</v>
      </c>
      <c r="AY53" s="140">
        <f>'01.1 - SO 01 - Trať Mikul...'!J35</f>
        <v>0</v>
      </c>
      <c r="AZ53" s="140">
        <f>'01.1 - SO 01 - Trať Mikul...'!F32</f>
        <v>0</v>
      </c>
      <c r="BA53" s="140">
        <f>'01.1 - SO 01 - Trať Mikul...'!F33</f>
        <v>0</v>
      </c>
      <c r="BB53" s="140">
        <f>'01.1 - SO 01 - Trať Mikul...'!F34</f>
        <v>0</v>
      </c>
      <c r="BC53" s="140">
        <f>'01.1 - SO 01 - Trať Mikul...'!F35</f>
        <v>0</v>
      </c>
      <c r="BD53" s="142">
        <f>'01.1 - SO 01 - Trať Mikul...'!F36</f>
        <v>0</v>
      </c>
      <c r="BT53" s="143" t="s">
        <v>82</v>
      </c>
      <c r="BV53" s="143" t="s">
        <v>75</v>
      </c>
      <c r="BW53" s="143" t="s">
        <v>87</v>
      </c>
      <c r="BX53" s="143" t="s">
        <v>81</v>
      </c>
      <c r="CL53" s="143" t="s">
        <v>21</v>
      </c>
    </row>
    <row r="54" s="6" customFormat="1" ht="16.5" customHeight="1">
      <c r="A54" s="132" t="s">
        <v>83</v>
      </c>
      <c r="B54" s="133"/>
      <c r="C54" s="134"/>
      <c r="D54" s="134"/>
      <c r="E54" s="135" t="s">
        <v>88</v>
      </c>
      <c r="F54" s="135"/>
      <c r="G54" s="135"/>
      <c r="H54" s="135"/>
      <c r="I54" s="135"/>
      <c r="J54" s="134"/>
      <c r="K54" s="135" t="s">
        <v>89</v>
      </c>
      <c r="L54" s="135"/>
      <c r="M54" s="135"/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35"/>
      <c r="Z54" s="135"/>
      <c r="AA54" s="135"/>
      <c r="AB54" s="135"/>
      <c r="AC54" s="135"/>
      <c r="AD54" s="135"/>
      <c r="AE54" s="135"/>
      <c r="AF54" s="135"/>
      <c r="AG54" s="136">
        <f>'01.2 - SO 02 - Dopravna P...'!J29</f>
        <v>0</v>
      </c>
      <c r="AH54" s="134"/>
      <c r="AI54" s="134"/>
      <c r="AJ54" s="134"/>
      <c r="AK54" s="134"/>
      <c r="AL54" s="134"/>
      <c r="AM54" s="134"/>
      <c r="AN54" s="136">
        <f>SUM(AG54,AT54)</f>
        <v>0</v>
      </c>
      <c r="AO54" s="134"/>
      <c r="AP54" s="134"/>
      <c r="AQ54" s="137" t="s">
        <v>86</v>
      </c>
      <c r="AR54" s="138"/>
      <c r="AS54" s="139">
        <v>0</v>
      </c>
      <c r="AT54" s="140">
        <f>ROUND(SUM(AV54:AW54),2)</f>
        <v>0</v>
      </c>
      <c r="AU54" s="141">
        <f>'01.2 - SO 02 - Dopravna P...'!P84</f>
        <v>0</v>
      </c>
      <c r="AV54" s="140">
        <f>'01.2 - SO 02 - Dopravna P...'!J32</f>
        <v>0</v>
      </c>
      <c r="AW54" s="140">
        <f>'01.2 - SO 02 - Dopravna P...'!J33</f>
        <v>0</v>
      </c>
      <c r="AX54" s="140">
        <f>'01.2 - SO 02 - Dopravna P...'!J34</f>
        <v>0</v>
      </c>
      <c r="AY54" s="140">
        <f>'01.2 - SO 02 - Dopravna P...'!J35</f>
        <v>0</v>
      </c>
      <c r="AZ54" s="140">
        <f>'01.2 - SO 02 - Dopravna P...'!F32</f>
        <v>0</v>
      </c>
      <c r="BA54" s="140">
        <f>'01.2 - SO 02 - Dopravna P...'!F33</f>
        <v>0</v>
      </c>
      <c r="BB54" s="140">
        <f>'01.2 - SO 02 - Dopravna P...'!F34</f>
        <v>0</v>
      </c>
      <c r="BC54" s="140">
        <f>'01.2 - SO 02 - Dopravna P...'!F35</f>
        <v>0</v>
      </c>
      <c r="BD54" s="142">
        <f>'01.2 - SO 02 - Dopravna P...'!F36</f>
        <v>0</v>
      </c>
      <c r="BT54" s="143" t="s">
        <v>82</v>
      </c>
      <c r="BV54" s="143" t="s">
        <v>75</v>
      </c>
      <c r="BW54" s="143" t="s">
        <v>90</v>
      </c>
      <c r="BX54" s="143" t="s">
        <v>81</v>
      </c>
      <c r="CL54" s="143" t="s">
        <v>21</v>
      </c>
    </row>
    <row r="55" s="6" customFormat="1" ht="28.5" customHeight="1">
      <c r="A55" s="132" t="s">
        <v>83</v>
      </c>
      <c r="B55" s="133"/>
      <c r="C55" s="134"/>
      <c r="D55" s="134"/>
      <c r="E55" s="135" t="s">
        <v>91</v>
      </c>
      <c r="F55" s="135"/>
      <c r="G55" s="135"/>
      <c r="H55" s="135"/>
      <c r="I55" s="135"/>
      <c r="J55" s="134"/>
      <c r="K55" s="135" t="s">
        <v>92</v>
      </c>
      <c r="L55" s="135"/>
      <c r="M55" s="135"/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35"/>
      <c r="Z55" s="135"/>
      <c r="AA55" s="135"/>
      <c r="AB55" s="135"/>
      <c r="AC55" s="135"/>
      <c r="AD55" s="135"/>
      <c r="AE55" s="135"/>
      <c r="AF55" s="135"/>
      <c r="AG55" s="136">
        <f>'01.3 - Materiál dodávaný ...'!J29</f>
        <v>0</v>
      </c>
      <c r="AH55" s="134"/>
      <c r="AI55" s="134"/>
      <c r="AJ55" s="134"/>
      <c r="AK55" s="134"/>
      <c r="AL55" s="134"/>
      <c r="AM55" s="134"/>
      <c r="AN55" s="136">
        <f>SUM(AG55,AT55)</f>
        <v>0</v>
      </c>
      <c r="AO55" s="134"/>
      <c r="AP55" s="134"/>
      <c r="AQ55" s="137" t="s">
        <v>86</v>
      </c>
      <c r="AR55" s="138"/>
      <c r="AS55" s="139">
        <v>0</v>
      </c>
      <c r="AT55" s="140">
        <f>ROUND(SUM(AV55:AW55),2)</f>
        <v>0</v>
      </c>
      <c r="AU55" s="141">
        <f>'01.3 - Materiál dodávaný ...'!P82</f>
        <v>0</v>
      </c>
      <c r="AV55" s="140">
        <f>'01.3 - Materiál dodávaný ...'!J32</f>
        <v>0</v>
      </c>
      <c r="AW55" s="140">
        <f>'01.3 - Materiál dodávaný ...'!J33</f>
        <v>0</v>
      </c>
      <c r="AX55" s="140">
        <f>'01.3 - Materiál dodávaný ...'!J34</f>
        <v>0</v>
      </c>
      <c r="AY55" s="140">
        <f>'01.3 - Materiál dodávaný ...'!J35</f>
        <v>0</v>
      </c>
      <c r="AZ55" s="140">
        <f>'01.3 - Materiál dodávaný ...'!F32</f>
        <v>0</v>
      </c>
      <c r="BA55" s="140">
        <f>'01.3 - Materiál dodávaný ...'!F33</f>
        <v>0</v>
      </c>
      <c r="BB55" s="140">
        <f>'01.3 - Materiál dodávaný ...'!F34</f>
        <v>0</v>
      </c>
      <c r="BC55" s="140">
        <f>'01.3 - Materiál dodávaný ...'!F35</f>
        <v>0</v>
      </c>
      <c r="BD55" s="142">
        <f>'01.3 - Materiál dodávaný ...'!F36</f>
        <v>0</v>
      </c>
      <c r="BT55" s="143" t="s">
        <v>82</v>
      </c>
      <c r="BV55" s="143" t="s">
        <v>75</v>
      </c>
      <c r="BW55" s="143" t="s">
        <v>93</v>
      </c>
      <c r="BX55" s="143" t="s">
        <v>81</v>
      </c>
      <c r="CL55" s="143" t="s">
        <v>21</v>
      </c>
    </row>
    <row r="56" s="5" customFormat="1" ht="16.5" customHeight="1">
      <c r="A56" s="132" t="s">
        <v>83</v>
      </c>
      <c r="B56" s="119"/>
      <c r="C56" s="120"/>
      <c r="D56" s="121" t="s">
        <v>94</v>
      </c>
      <c r="E56" s="121"/>
      <c r="F56" s="121"/>
      <c r="G56" s="121"/>
      <c r="H56" s="121"/>
      <c r="I56" s="122"/>
      <c r="J56" s="121" t="s">
        <v>95</v>
      </c>
      <c r="K56" s="121"/>
      <c r="L56" s="121"/>
      <c r="M56" s="121"/>
      <c r="N56" s="121"/>
      <c r="O56" s="121"/>
      <c r="P56" s="121"/>
      <c r="Q56" s="121"/>
      <c r="R56" s="121"/>
      <c r="S56" s="121"/>
      <c r="T56" s="121"/>
      <c r="U56" s="121"/>
      <c r="V56" s="121"/>
      <c r="W56" s="121"/>
      <c r="X56" s="121"/>
      <c r="Y56" s="121"/>
      <c r="Z56" s="121"/>
      <c r="AA56" s="121"/>
      <c r="AB56" s="121"/>
      <c r="AC56" s="121"/>
      <c r="AD56" s="121"/>
      <c r="AE56" s="121"/>
      <c r="AF56" s="121"/>
      <c r="AG56" s="124">
        <f>'02 - VRN'!J27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79</v>
      </c>
      <c r="AR56" s="126"/>
      <c r="AS56" s="144">
        <v>0</v>
      </c>
      <c r="AT56" s="145">
        <f>ROUND(SUM(AV56:AW56),2)</f>
        <v>0</v>
      </c>
      <c r="AU56" s="146">
        <f>'02 - VRN'!P76</f>
        <v>0</v>
      </c>
      <c r="AV56" s="145">
        <f>'02 - VRN'!J30</f>
        <v>0</v>
      </c>
      <c r="AW56" s="145">
        <f>'02 - VRN'!J31</f>
        <v>0</v>
      </c>
      <c r="AX56" s="145">
        <f>'02 - VRN'!J32</f>
        <v>0</v>
      </c>
      <c r="AY56" s="145">
        <f>'02 - VRN'!J33</f>
        <v>0</v>
      </c>
      <c r="AZ56" s="145">
        <f>'02 - VRN'!F30</f>
        <v>0</v>
      </c>
      <c r="BA56" s="145">
        <f>'02 - VRN'!F31</f>
        <v>0</v>
      </c>
      <c r="BB56" s="145">
        <f>'02 - VRN'!F32</f>
        <v>0</v>
      </c>
      <c r="BC56" s="145">
        <f>'02 - VRN'!F33</f>
        <v>0</v>
      </c>
      <c r="BD56" s="147">
        <f>'02 - VRN'!F34</f>
        <v>0</v>
      </c>
      <c r="BT56" s="131" t="s">
        <v>80</v>
      </c>
      <c r="BV56" s="131" t="s">
        <v>75</v>
      </c>
      <c r="BW56" s="131" t="s">
        <v>96</v>
      </c>
      <c r="BX56" s="131" t="s">
        <v>7</v>
      </c>
      <c r="CL56" s="131" t="s">
        <v>21</v>
      </c>
      <c r="CM56" s="131" t="s">
        <v>82</v>
      </c>
    </row>
    <row r="57" s="1" customFormat="1" ht="30" customHeight="1">
      <c r="B57" s="46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  <c r="O57" s="74"/>
      <c r="P57" s="74"/>
      <c r="Q57" s="74"/>
      <c r="R57" s="74"/>
      <c r="S57" s="74"/>
      <c r="T57" s="74"/>
      <c r="U57" s="74"/>
      <c r="V57" s="74"/>
      <c r="W57" s="74"/>
      <c r="X57" s="74"/>
      <c r="Y57" s="74"/>
      <c r="Z57" s="74"/>
      <c r="AA57" s="74"/>
      <c r="AB57" s="74"/>
      <c r="AC57" s="74"/>
      <c r="AD57" s="74"/>
      <c r="AE57" s="74"/>
      <c r="AF57" s="74"/>
      <c r="AG57" s="74"/>
      <c r="AH57" s="74"/>
      <c r="AI57" s="74"/>
      <c r="AJ57" s="74"/>
      <c r="AK57" s="74"/>
      <c r="AL57" s="74"/>
      <c r="AM57" s="74"/>
      <c r="AN57" s="74"/>
      <c r="AO57" s="74"/>
      <c r="AP57" s="74"/>
      <c r="AQ57" s="74"/>
      <c r="AR57" s="72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8"/>
      <c r="AB58" s="68"/>
      <c r="AC58" s="68"/>
      <c r="AD58" s="68"/>
      <c r="AE58" s="68"/>
      <c r="AF58" s="68"/>
      <c r="AG58" s="68"/>
      <c r="AH58" s="68"/>
      <c r="AI58" s="68"/>
      <c r="AJ58" s="68"/>
      <c r="AK58" s="68"/>
      <c r="AL58" s="68"/>
      <c r="AM58" s="68"/>
      <c r="AN58" s="68"/>
      <c r="AO58" s="68"/>
      <c r="AP58" s="68"/>
      <c r="AQ58" s="68"/>
      <c r="AR58" s="72"/>
    </row>
  </sheetData>
  <sheetProtection sheet="1" formatColumns="0" formatRows="0" objects="1" scenarios="1" spinCount="100000" saltValue="GuQTf9oWuEXLgjgrmRJZrlu/LrG6VylWmLukj59YrPpn1vlY+5ZqJfdxtzEaUmeh6RT0TOScS8yFXohGJBeJcg==" hashValue="YunrdOikcB6rjw3cYxkjbZATqybvKOPR6qfXCpSUBkuCwdH4ZCSErm8NQr9mjg5QGJLGFxXqdo0bbByjRqmx7Q==" algorithmName="SHA-512" password="CC35"/>
  <mergeCells count="57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E54:I54"/>
    <mergeCell ref="K54:AF54"/>
    <mergeCell ref="AN55:AP55"/>
    <mergeCell ref="AG55:AM55"/>
    <mergeCell ref="E55:I55"/>
    <mergeCell ref="K55:AF55"/>
    <mergeCell ref="AN56:AP56"/>
    <mergeCell ref="AG56:AM56"/>
    <mergeCell ref="D56:H56"/>
    <mergeCell ref="J56:AF56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3" location="'01.1 - SO 01 - Trať Mikul...'!C2" display="/"/>
    <hyperlink ref="A54" location="'01.2 - SO 02 - Dopravna P...'!C2" display="/"/>
    <hyperlink ref="A55" location="'01.3 - Materiál dodávaný ...'!C2" display="/"/>
    <hyperlink ref="A56" location="'02 - VRN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97</v>
      </c>
      <c r="G1" s="151" t="s">
        <v>98</v>
      </c>
      <c r="H1" s="151"/>
      <c r="I1" s="152"/>
      <c r="J1" s="151" t="s">
        <v>99</v>
      </c>
      <c r="K1" s="150" t="s">
        <v>100</v>
      </c>
      <c r="L1" s="151" t="s">
        <v>101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SVP v úseku Mikulášovice d.n. - Panský včetně dopravny Panský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103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104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105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106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20. 9. 2018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ROUND(SUM(BE84:BE149), 2)</f>
        <v>0</v>
      </c>
      <c r="G32" s="47"/>
      <c r="H32" s="47"/>
      <c r="I32" s="170">
        <v>0.20999999999999999</v>
      </c>
      <c r="J32" s="169">
        <f>ROUND(ROUND((SUM(BE84:BE149)),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ROUND(SUM(BF84:BF149), 2)</f>
        <v>0</v>
      </c>
      <c r="G33" s="47"/>
      <c r="H33" s="47"/>
      <c r="I33" s="170">
        <v>0.14999999999999999</v>
      </c>
      <c r="J33" s="169">
        <f>ROUND(ROUND((SUM(BF84:BF149)),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ROUND(SUM(BG84:BG149),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ROUND(SUM(BH84:BH149),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ROUND(SUM(BI84:BI149),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SVP v úseku Mikulášovice d.n. - Panský včetně dopravny Panský</v>
      </c>
      <c r="F47" s="40"/>
      <c r="G47" s="40"/>
      <c r="H47" s="40"/>
      <c r="I47" s="156"/>
      <c r="J47" s="47"/>
      <c r="K47" s="51"/>
    </row>
    <row r="48">
      <c r="B48" s="28"/>
      <c r="C48" s="40" t="s">
        <v>103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104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105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01.1 - SO 01 - Trať Mikulášovice d.n. - Panský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trať 084</v>
      </c>
      <c r="G53" s="47"/>
      <c r="H53" s="47"/>
      <c r="I53" s="158" t="s">
        <v>25</v>
      </c>
      <c r="J53" s="159" t="str">
        <f>IF(J14="","",J14)</f>
        <v>20. 9. 2018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112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113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114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SVP v úseku Mikulášovice d.n. - Panský včetně dopravny Panský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103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104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105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01.1 - SO 01 - Trať Mikulášovice d.n. - Panský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trať 084</v>
      </c>
      <c r="G78" s="74"/>
      <c r="H78" s="74"/>
      <c r="I78" s="208" t="s">
        <v>25</v>
      </c>
      <c r="J78" s="85" t="str">
        <f>IF(J14="","",J14)</f>
        <v>20. 9. 2018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SŽDC s.o., OŘ Ústí n.L., ST Ústí n.L.</v>
      </c>
      <c r="G80" s="74"/>
      <c r="H80" s="74"/>
      <c r="I80" s="208" t="s">
        <v>35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115</v>
      </c>
      <c r="D83" s="211" t="s">
        <v>58</v>
      </c>
      <c r="E83" s="211" t="s">
        <v>54</v>
      </c>
      <c r="F83" s="211" t="s">
        <v>116</v>
      </c>
      <c r="G83" s="211" t="s">
        <v>117</v>
      </c>
      <c r="H83" s="211" t="s">
        <v>118</v>
      </c>
      <c r="I83" s="212" t="s">
        <v>119</v>
      </c>
      <c r="J83" s="211" t="s">
        <v>109</v>
      </c>
      <c r="K83" s="213" t="s">
        <v>120</v>
      </c>
      <c r="L83" s="214"/>
      <c r="M83" s="102" t="s">
        <v>121</v>
      </c>
      <c r="N83" s="103" t="s">
        <v>43</v>
      </c>
      <c r="O83" s="103" t="s">
        <v>122</v>
      </c>
      <c r="P83" s="103" t="s">
        <v>123</v>
      </c>
      <c r="Q83" s="103" t="s">
        <v>124</v>
      </c>
      <c r="R83" s="103" t="s">
        <v>125</v>
      </c>
      <c r="S83" s="103" t="s">
        <v>126</v>
      </c>
      <c r="T83" s="104" t="s">
        <v>127</v>
      </c>
    </row>
    <row r="84" s="1" customFormat="1" ht="29.28" customHeight="1">
      <c r="B84" s="46"/>
      <c r="C84" s="108" t="s">
        <v>110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429.30627999999996</v>
      </c>
      <c r="S84" s="106"/>
      <c r="T84" s="217">
        <f>T85</f>
        <v>0</v>
      </c>
      <c r="AT84" s="24" t="s">
        <v>72</v>
      </c>
      <c r="AU84" s="24" t="s">
        <v>111</v>
      </c>
      <c r="BK84" s="218">
        <f>BK85</f>
        <v>0</v>
      </c>
    </row>
    <row r="85" s="11" customFormat="1" ht="37.44" customHeight="1">
      <c r="B85" s="219"/>
      <c r="C85" s="220"/>
      <c r="D85" s="221" t="s">
        <v>72</v>
      </c>
      <c r="E85" s="222" t="s">
        <v>128</v>
      </c>
      <c r="F85" s="222" t="s">
        <v>129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429.30627999999996</v>
      </c>
      <c r="S85" s="227"/>
      <c r="T85" s="229">
        <f>T86</f>
        <v>0</v>
      </c>
      <c r="AR85" s="230" t="s">
        <v>80</v>
      </c>
      <c r="AT85" s="231" t="s">
        <v>72</v>
      </c>
      <c r="AU85" s="231" t="s">
        <v>73</v>
      </c>
      <c r="AY85" s="230" t="s">
        <v>130</v>
      </c>
      <c r="BK85" s="232">
        <f>BK86</f>
        <v>0</v>
      </c>
    </row>
    <row r="86" s="11" customFormat="1" ht="19.92" customHeight="1">
      <c r="B86" s="219"/>
      <c r="C86" s="220"/>
      <c r="D86" s="221" t="s">
        <v>72</v>
      </c>
      <c r="E86" s="233" t="s">
        <v>131</v>
      </c>
      <c r="F86" s="233" t="s">
        <v>132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SUM(P87:P149)</f>
        <v>0</v>
      </c>
      <c r="Q86" s="227"/>
      <c r="R86" s="228">
        <f>SUM(R87:R149)</f>
        <v>429.30627999999996</v>
      </c>
      <c r="S86" s="227"/>
      <c r="T86" s="229">
        <f>SUM(T87:T149)</f>
        <v>0</v>
      </c>
      <c r="AR86" s="230" t="s">
        <v>80</v>
      </c>
      <c r="AT86" s="231" t="s">
        <v>72</v>
      </c>
      <c r="AU86" s="231" t="s">
        <v>80</v>
      </c>
      <c r="AY86" s="230" t="s">
        <v>130</v>
      </c>
      <c r="BK86" s="232">
        <f>SUM(BK87:BK149)</f>
        <v>0</v>
      </c>
    </row>
    <row r="87" s="1" customFormat="1" ht="114.75" customHeight="1">
      <c r="B87" s="46"/>
      <c r="C87" s="235" t="s">
        <v>80</v>
      </c>
      <c r="D87" s="235" t="s">
        <v>133</v>
      </c>
      <c r="E87" s="236" t="s">
        <v>134</v>
      </c>
      <c r="F87" s="237" t="s">
        <v>135</v>
      </c>
      <c r="G87" s="238" t="s">
        <v>136</v>
      </c>
      <c r="H87" s="239">
        <v>1733</v>
      </c>
      <c r="I87" s="240"/>
      <c r="J87" s="241">
        <f>ROUND(I87*H87,2)</f>
        <v>0</v>
      </c>
      <c r="K87" s="237" t="s">
        <v>137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138</v>
      </c>
      <c r="AT87" s="24" t="s">
        <v>133</v>
      </c>
      <c r="AU87" s="24" t="s">
        <v>82</v>
      </c>
      <c r="AY87" s="24" t="s">
        <v>130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138</v>
      </c>
      <c r="BM87" s="24" t="s">
        <v>139</v>
      </c>
    </row>
    <row r="88" s="1" customFormat="1">
      <c r="B88" s="46"/>
      <c r="C88" s="74"/>
      <c r="D88" s="247" t="s">
        <v>140</v>
      </c>
      <c r="E88" s="74"/>
      <c r="F88" s="248" t="s">
        <v>141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140</v>
      </c>
      <c r="AU88" s="24" t="s">
        <v>82</v>
      </c>
    </row>
    <row r="89" s="12" customFormat="1">
      <c r="B89" s="250"/>
      <c r="C89" s="251"/>
      <c r="D89" s="247" t="s">
        <v>142</v>
      </c>
      <c r="E89" s="252" t="s">
        <v>21</v>
      </c>
      <c r="F89" s="253" t="s">
        <v>143</v>
      </c>
      <c r="G89" s="251"/>
      <c r="H89" s="252" t="s">
        <v>21</v>
      </c>
      <c r="I89" s="254"/>
      <c r="J89" s="251"/>
      <c r="K89" s="251"/>
      <c r="L89" s="255"/>
      <c r="M89" s="256"/>
      <c r="N89" s="257"/>
      <c r="O89" s="257"/>
      <c r="P89" s="257"/>
      <c r="Q89" s="257"/>
      <c r="R89" s="257"/>
      <c r="S89" s="257"/>
      <c r="T89" s="258"/>
      <c r="AT89" s="259" t="s">
        <v>142</v>
      </c>
      <c r="AU89" s="259" t="s">
        <v>82</v>
      </c>
      <c r="AV89" s="12" t="s">
        <v>80</v>
      </c>
      <c r="AW89" s="12" t="s">
        <v>37</v>
      </c>
      <c r="AX89" s="12" t="s">
        <v>73</v>
      </c>
      <c r="AY89" s="259" t="s">
        <v>130</v>
      </c>
    </row>
    <row r="90" s="13" customFormat="1">
      <c r="B90" s="260"/>
      <c r="C90" s="261"/>
      <c r="D90" s="247" t="s">
        <v>142</v>
      </c>
      <c r="E90" s="262" t="s">
        <v>21</v>
      </c>
      <c r="F90" s="263" t="s">
        <v>144</v>
      </c>
      <c r="G90" s="261"/>
      <c r="H90" s="264">
        <v>1733</v>
      </c>
      <c r="I90" s="265"/>
      <c r="J90" s="261"/>
      <c r="K90" s="261"/>
      <c r="L90" s="266"/>
      <c r="M90" s="267"/>
      <c r="N90" s="268"/>
      <c r="O90" s="268"/>
      <c r="P90" s="268"/>
      <c r="Q90" s="268"/>
      <c r="R90" s="268"/>
      <c r="S90" s="268"/>
      <c r="T90" s="269"/>
      <c r="AT90" s="270" t="s">
        <v>142</v>
      </c>
      <c r="AU90" s="270" t="s">
        <v>82</v>
      </c>
      <c r="AV90" s="13" t="s">
        <v>82</v>
      </c>
      <c r="AW90" s="13" t="s">
        <v>37</v>
      </c>
      <c r="AX90" s="13" t="s">
        <v>80</v>
      </c>
      <c r="AY90" s="270" t="s">
        <v>130</v>
      </c>
    </row>
    <row r="91" s="1" customFormat="1" ht="25.5" customHeight="1">
      <c r="B91" s="46"/>
      <c r="C91" s="235" t="s">
        <v>82</v>
      </c>
      <c r="D91" s="235" t="s">
        <v>133</v>
      </c>
      <c r="E91" s="236" t="s">
        <v>145</v>
      </c>
      <c r="F91" s="237" t="s">
        <v>146</v>
      </c>
      <c r="G91" s="238" t="s">
        <v>136</v>
      </c>
      <c r="H91" s="239">
        <v>1733</v>
      </c>
      <c r="I91" s="240"/>
      <c r="J91" s="241">
        <f>ROUND(I91*H91,2)</f>
        <v>0</v>
      </c>
      <c r="K91" s="237" t="s">
        <v>137</v>
      </c>
      <c r="L91" s="72"/>
      <c r="M91" s="242" t="s">
        <v>21</v>
      </c>
      <c r="N91" s="243" t="s">
        <v>44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138</v>
      </c>
      <c r="AT91" s="24" t="s">
        <v>133</v>
      </c>
      <c r="AU91" s="24" t="s">
        <v>82</v>
      </c>
      <c r="AY91" s="24" t="s">
        <v>130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80</v>
      </c>
      <c r="BK91" s="246">
        <f>ROUND(I91*H91,2)</f>
        <v>0</v>
      </c>
      <c r="BL91" s="24" t="s">
        <v>138</v>
      </c>
      <c r="BM91" s="24" t="s">
        <v>147</v>
      </c>
    </row>
    <row r="92" s="1" customFormat="1">
      <c r="B92" s="46"/>
      <c r="C92" s="74"/>
      <c r="D92" s="247" t="s">
        <v>140</v>
      </c>
      <c r="E92" s="74"/>
      <c r="F92" s="248" t="s">
        <v>148</v>
      </c>
      <c r="G92" s="74"/>
      <c r="H92" s="74"/>
      <c r="I92" s="203"/>
      <c r="J92" s="74"/>
      <c r="K92" s="74"/>
      <c r="L92" s="72"/>
      <c r="M92" s="249"/>
      <c r="N92" s="47"/>
      <c r="O92" s="47"/>
      <c r="P92" s="47"/>
      <c r="Q92" s="47"/>
      <c r="R92" s="47"/>
      <c r="S92" s="47"/>
      <c r="T92" s="95"/>
      <c r="AT92" s="24" t="s">
        <v>140</v>
      </c>
      <c r="AU92" s="24" t="s">
        <v>82</v>
      </c>
    </row>
    <row r="93" s="13" customFormat="1">
      <c r="B93" s="260"/>
      <c r="C93" s="261"/>
      <c r="D93" s="247" t="s">
        <v>142</v>
      </c>
      <c r="E93" s="262" t="s">
        <v>21</v>
      </c>
      <c r="F93" s="263" t="s">
        <v>144</v>
      </c>
      <c r="G93" s="261"/>
      <c r="H93" s="264">
        <v>1733</v>
      </c>
      <c r="I93" s="265"/>
      <c r="J93" s="261"/>
      <c r="K93" s="261"/>
      <c r="L93" s="266"/>
      <c r="M93" s="267"/>
      <c r="N93" s="268"/>
      <c r="O93" s="268"/>
      <c r="P93" s="268"/>
      <c r="Q93" s="268"/>
      <c r="R93" s="268"/>
      <c r="S93" s="268"/>
      <c r="T93" s="269"/>
      <c r="AT93" s="270" t="s">
        <v>142</v>
      </c>
      <c r="AU93" s="270" t="s">
        <v>82</v>
      </c>
      <c r="AV93" s="13" t="s">
        <v>82</v>
      </c>
      <c r="AW93" s="13" t="s">
        <v>37</v>
      </c>
      <c r="AX93" s="13" t="s">
        <v>80</v>
      </c>
      <c r="AY93" s="270" t="s">
        <v>130</v>
      </c>
    </row>
    <row r="94" s="1" customFormat="1" ht="16.5" customHeight="1">
      <c r="B94" s="46"/>
      <c r="C94" s="271" t="s">
        <v>149</v>
      </c>
      <c r="D94" s="271" t="s">
        <v>150</v>
      </c>
      <c r="E94" s="272" t="s">
        <v>151</v>
      </c>
      <c r="F94" s="273" t="s">
        <v>152</v>
      </c>
      <c r="G94" s="274" t="s">
        <v>136</v>
      </c>
      <c r="H94" s="275">
        <v>6932</v>
      </c>
      <c r="I94" s="276"/>
      <c r="J94" s="277">
        <f>ROUND(I94*H94,2)</f>
        <v>0</v>
      </c>
      <c r="K94" s="273" t="s">
        <v>137</v>
      </c>
      <c r="L94" s="278"/>
      <c r="M94" s="279" t="s">
        <v>21</v>
      </c>
      <c r="N94" s="280" t="s">
        <v>44</v>
      </c>
      <c r="O94" s="47"/>
      <c r="P94" s="244">
        <f>O94*H94</f>
        <v>0</v>
      </c>
      <c r="Q94" s="244">
        <v>0.00040999999999999999</v>
      </c>
      <c r="R94" s="244">
        <f>Q94*H94</f>
        <v>2.84212</v>
      </c>
      <c r="S94" s="244">
        <v>0</v>
      </c>
      <c r="T94" s="245">
        <f>S94*H94</f>
        <v>0</v>
      </c>
      <c r="AR94" s="24" t="s">
        <v>153</v>
      </c>
      <c r="AT94" s="24" t="s">
        <v>150</v>
      </c>
      <c r="AU94" s="24" t="s">
        <v>82</v>
      </c>
      <c r="AY94" s="24" t="s">
        <v>130</v>
      </c>
      <c r="BE94" s="246">
        <f>IF(N94="základní",J94,0)</f>
        <v>0</v>
      </c>
      <c r="BF94" s="246">
        <f>IF(N94="snížená",J94,0)</f>
        <v>0</v>
      </c>
      <c r="BG94" s="246">
        <f>IF(N94="zákl. přenesená",J94,0)</f>
        <v>0</v>
      </c>
      <c r="BH94" s="246">
        <f>IF(N94="sníž. přenesená",J94,0)</f>
        <v>0</v>
      </c>
      <c r="BI94" s="246">
        <f>IF(N94="nulová",J94,0)</f>
        <v>0</v>
      </c>
      <c r="BJ94" s="24" t="s">
        <v>80</v>
      </c>
      <c r="BK94" s="246">
        <f>ROUND(I94*H94,2)</f>
        <v>0</v>
      </c>
      <c r="BL94" s="24" t="s">
        <v>138</v>
      </c>
      <c r="BM94" s="24" t="s">
        <v>154</v>
      </c>
    </row>
    <row r="95" s="13" customFormat="1">
      <c r="B95" s="260"/>
      <c r="C95" s="261"/>
      <c r="D95" s="247" t="s">
        <v>142</v>
      </c>
      <c r="E95" s="262" t="s">
        <v>21</v>
      </c>
      <c r="F95" s="263" t="s">
        <v>155</v>
      </c>
      <c r="G95" s="261"/>
      <c r="H95" s="264">
        <v>6932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142</v>
      </c>
      <c r="AU95" s="270" t="s">
        <v>82</v>
      </c>
      <c r="AV95" s="13" t="s">
        <v>82</v>
      </c>
      <c r="AW95" s="13" t="s">
        <v>37</v>
      </c>
      <c r="AX95" s="13" t="s">
        <v>80</v>
      </c>
      <c r="AY95" s="270" t="s">
        <v>130</v>
      </c>
    </row>
    <row r="96" s="1" customFormat="1" ht="16.5" customHeight="1">
      <c r="B96" s="46"/>
      <c r="C96" s="271" t="s">
        <v>138</v>
      </c>
      <c r="D96" s="271" t="s">
        <v>150</v>
      </c>
      <c r="E96" s="272" t="s">
        <v>156</v>
      </c>
      <c r="F96" s="273" t="s">
        <v>157</v>
      </c>
      <c r="G96" s="274" t="s">
        <v>136</v>
      </c>
      <c r="H96" s="275">
        <v>6932</v>
      </c>
      <c r="I96" s="276"/>
      <c r="J96" s="277">
        <f>ROUND(I96*H96,2)</f>
        <v>0</v>
      </c>
      <c r="K96" s="273" t="s">
        <v>137</v>
      </c>
      <c r="L96" s="278"/>
      <c r="M96" s="279" t="s">
        <v>21</v>
      </c>
      <c r="N96" s="280" t="s">
        <v>44</v>
      </c>
      <c r="O96" s="47"/>
      <c r="P96" s="244">
        <f>O96*H96</f>
        <v>0</v>
      </c>
      <c r="Q96" s="244">
        <v>0.00014999999999999999</v>
      </c>
      <c r="R96" s="244">
        <f>Q96*H96</f>
        <v>1.0397999999999998</v>
      </c>
      <c r="S96" s="244">
        <v>0</v>
      </c>
      <c r="T96" s="245">
        <f>S96*H96</f>
        <v>0</v>
      </c>
      <c r="AR96" s="24" t="s">
        <v>153</v>
      </c>
      <c r="AT96" s="24" t="s">
        <v>150</v>
      </c>
      <c r="AU96" s="24" t="s">
        <v>82</v>
      </c>
      <c r="AY96" s="24" t="s">
        <v>130</v>
      </c>
      <c r="BE96" s="246">
        <f>IF(N96="základní",J96,0)</f>
        <v>0</v>
      </c>
      <c r="BF96" s="246">
        <f>IF(N96="snížená",J96,0)</f>
        <v>0</v>
      </c>
      <c r="BG96" s="246">
        <f>IF(N96="zákl. přenesená",J96,0)</f>
        <v>0</v>
      </c>
      <c r="BH96" s="246">
        <f>IF(N96="sníž. přenesená",J96,0)</f>
        <v>0</v>
      </c>
      <c r="BI96" s="246">
        <f>IF(N96="nulová",J96,0)</f>
        <v>0</v>
      </c>
      <c r="BJ96" s="24" t="s">
        <v>80</v>
      </c>
      <c r="BK96" s="246">
        <f>ROUND(I96*H96,2)</f>
        <v>0</v>
      </c>
      <c r="BL96" s="24" t="s">
        <v>138</v>
      </c>
      <c r="BM96" s="24" t="s">
        <v>158</v>
      </c>
    </row>
    <row r="97" s="13" customFormat="1">
      <c r="B97" s="260"/>
      <c r="C97" s="261"/>
      <c r="D97" s="247" t="s">
        <v>142</v>
      </c>
      <c r="E97" s="262" t="s">
        <v>21</v>
      </c>
      <c r="F97" s="263" t="s">
        <v>155</v>
      </c>
      <c r="G97" s="261"/>
      <c r="H97" s="264">
        <v>6932</v>
      </c>
      <c r="I97" s="265"/>
      <c r="J97" s="261"/>
      <c r="K97" s="261"/>
      <c r="L97" s="266"/>
      <c r="M97" s="267"/>
      <c r="N97" s="268"/>
      <c r="O97" s="268"/>
      <c r="P97" s="268"/>
      <c r="Q97" s="268"/>
      <c r="R97" s="268"/>
      <c r="S97" s="268"/>
      <c r="T97" s="269"/>
      <c r="AT97" s="270" t="s">
        <v>142</v>
      </c>
      <c r="AU97" s="270" t="s">
        <v>82</v>
      </c>
      <c r="AV97" s="13" t="s">
        <v>82</v>
      </c>
      <c r="AW97" s="13" t="s">
        <v>37</v>
      </c>
      <c r="AX97" s="13" t="s">
        <v>80</v>
      </c>
      <c r="AY97" s="270" t="s">
        <v>130</v>
      </c>
    </row>
    <row r="98" s="1" customFormat="1" ht="16.5" customHeight="1">
      <c r="B98" s="46"/>
      <c r="C98" s="271" t="s">
        <v>131</v>
      </c>
      <c r="D98" s="271" t="s">
        <v>150</v>
      </c>
      <c r="E98" s="272" t="s">
        <v>159</v>
      </c>
      <c r="F98" s="273" t="s">
        <v>160</v>
      </c>
      <c r="G98" s="274" t="s">
        <v>136</v>
      </c>
      <c r="H98" s="275">
        <v>6932</v>
      </c>
      <c r="I98" s="276"/>
      <c r="J98" s="277">
        <f>ROUND(I98*H98,2)</f>
        <v>0</v>
      </c>
      <c r="K98" s="273" t="s">
        <v>137</v>
      </c>
      <c r="L98" s="278"/>
      <c r="M98" s="279" t="s">
        <v>21</v>
      </c>
      <c r="N98" s="280" t="s">
        <v>44</v>
      </c>
      <c r="O98" s="47"/>
      <c r="P98" s="244">
        <f>O98*H98</f>
        <v>0</v>
      </c>
      <c r="Q98" s="244">
        <v>9.0000000000000006E-05</v>
      </c>
      <c r="R98" s="244">
        <f>Q98*H98</f>
        <v>0.62387999999999999</v>
      </c>
      <c r="S98" s="244">
        <v>0</v>
      </c>
      <c r="T98" s="245">
        <f>S98*H98</f>
        <v>0</v>
      </c>
      <c r="AR98" s="24" t="s">
        <v>153</v>
      </c>
      <c r="AT98" s="24" t="s">
        <v>150</v>
      </c>
      <c r="AU98" s="24" t="s">
        <v>82</v>
      </c>
      <c r="AY98" s="24" t="s">
        <v>130</v>
      </c>
      <c r="BE98" s="246">
        <f>IF(N98="základní",J98,0)</f>
        <v>0</v>
      </c>
      <c r="BF98" s="246">
        <f>IF(N98="snížená",J98,0)</f>
        <v>0</v>
      </c>
      <c r="BG98" s="246">
        <f>IF(N98="zákl. přenesená",J98,0)</f>
        <v>0</v>
      </c>
      <c r="BH98" s="246">
        <f>IF(N98="sníž. přenesená",J98,0)</f>
        <v>0</v>
      </c>
      <c r="BI98" s="246">
        <f>IF(N98="nulová",J98,0)</f>
        <v>0</v>
      </c>
      <c r="BJ98" s="24" t="s">
        <v>80</v>
      </c>
      <c r="BK98" s="246">
        <f>ROUND(I98*H98,2)</f>
        <v>0</v>
      </c>
      <c r="BL98" s="24" t="s">
        <v>138</v>
      </c>
      <c r="BM98" s="24" t="s">
        <v>161</v>
      </c>
    </row>
    <row r="99" s="13" customFormat="1">
      <c r="B99" s="260"/>
      <c r="C99" s="261"/>
      <c r="D99" s="247" t="s">
        <v>142</v>
      </c>
      <c r="E99" s="262" t="s">
        <v>21</v>
      </c>
      <c r="F99" s="263" t="s">
        <v>155</v>
      </c>
      <c r="G99" s="261"/>
      <c r="H99" s="264">
        <v>6932</v>
      </c>
      <c r="I99" s="265"/>
      <c r="J99" s="261"/>
      <c r="K99" s="261"/>
      <c r="L99" s="266"/>
      <c r="M99" s="267"/>
      <c r="N99" s="268"/>
      <c r="O99" s="268"/>
      <c r="P99" s="268"/>
      <c r="Q99" s="268"/>
      <c r="R99" s="268"/>
      <c r="S99" s="268"/>
      <c r="T99" s="269"/>
      <c r="AT99" s="270" t="s">
        <v>142</v>
      </c>
      <c r="AU99" s="270" t="s">
        <v>82</v>
      </c>
      <c r="AV99" s="13" t="s">
        <v>82</v>
      </c>
      <c r="AW99" s="13" t="s">
        <v>37</v>
      </c>
      <c r="AX99" s="13" t="s">
        <v>80</v>
      </c>
      <c r="AY99" s="270" t="s">
        <v>130</v>
      </c>
    </row>
    <row r="100" s="1" customFormat="1" ht="16.5" customHeight="1">
      <c r="B100" s="46"/>
      <c r="C100" s="271" t="s">
        <v>162</v>
      </c>
      <c r="D100" s="271" t="s">
        <v>150</v>
      </c>
      <c r="E100" s="272" t="s">
        <v>163</v>
      </c>
      <c r="F100" s="273" t="s">
        <v>164</v>
      </c>
      <c r="G100" s="274" t="s">
        <v>136</v>
      </c>
      <c r="H100" s="275">
        <v>6932</v>
      </c>
      <c r="I100" s="276"/>
      <c r="J100" s="277">
        <f>ROUND(I100*H100,2)</f>
        <v>0</v>
      </c>
      <c r="K100" s="273" t="s">
        <v>137</v>
      </c>
      <c r="L100" s="278"/>
      <c r="M100" s="279" t="s">
        <v>21</v>
      </c>
      <c r="N100" s="280" t="s">
        <v>44</v>
      </c>
      <c r="O100" s="47"/>
      <c r="P100" s="244">
        <f>O100*H100</f>
        <v>0</v>
      </c>
      <c r="Q100" s="244">
        <v>5.0000000000000002E-05</v>
      </c>
      <c r="R100" s="244">
        <f>Q100*H100</f>
        <v>0.34660000000000002</v>
      </c>
      <c r="S100" s="244">
        <v>0</v>
      </c>
      <c r="T100" s="245">
        <f>S100*H100</f>
        <v>0</v>
      </c>
      <c r="AR100" s="24" t="s">
        <v>153</v>
      </c>
      <c r="AT100" s="24" t="s">
        <v>150</v>
      </c>
      <c r="AU100" s="24" t="s">
        <v>82</v>
      </c>
      <c r="AY100" s="24" t="s">
        <v>130</v>
      </c>
      <c r="BE100" s="246">
        <f>IF(N100="základní",J100,0)</f>
        <v>0</v>
      </c>
      <c r="BF100" s="246">
        <f>IF(N100="snížená",J100,0)</f>
        <v>0</v>
      </c>
      <c r="BG100" s="246">
        <f>IF(N100="zákl. přenesená",J100,0)</f>
        <v>0</v>
      </c>
      <c r="BH100" s="246">
        <f>IF(N100="sníž. přenesená",J100,0)</f>
        <v>0</v>
      </c>
      <c r="BI100" s="246">
        <f>IF(N100="nulová",J100,0)</f>
        <v>0</v>
      </c>
      <c r="BJ100" s="24" t="s">
        <v>80</v>
      </c>
      <c r="BK100" s="246">
        <f>ROUND(I100*H100,2)</f>
        <v>0</v>
      </c>
      <c r="BL100" s="24" t="s">
        <v>138</v>
      </c>
      <c r="BM100" s="24" t="s">
        <v>165</v>
      </c>
    </row>
    <row r="101" s="13" customFormat="1">
      <c r="B101" s="260"/>
      <c r="C101" s="261"/>
      <c r="D101" s="247" t="s">
        <v>142</v>
      </c>
      <c r="E101" s="262" t="s">
        <v>21</v>
      </c>
      <c r="F101" s="263" t="s">
        <v>155</v>
      </c>
      <c r="G101" s="261"/>
      <c r="H101" s="264">
        <v>6932</v>
      </c>
      <c r="I101" s="265"/>
      <c r="J101" s="261"/>
      <c r="K101" s="261"/>
      <c r="L101" s="266"/>
      <c r="M101" s="267"/>
      <c r="N101" s="268"/>
      <c r="O101" s="268"/>
      <c r="P101" s="268"/>
      <c r="Q101" s="268"/>
      <c r="R101" s="268"/>
      <c r="S101" s="268"/>
      <c r="T101" s="269"/>
      <c r="AT101" s="270" t="s">
        <v>142</v>
      </c>
      <c r="AU101" s="270" t="s">
        <v>82</v>
      </c>
      <c r="AV101" s="13" t="s">
        <v>82</v>
      </c>
      <c r="AW101" s="13" t="s">
        <v>37</v>
      </c>
      <c r="AX101" s="13" t="s">
        <v>80</v>
      </c>
      <c r="AY101" s="270" t="s">
        <v>130</v>
      </c>
    </row>
    <row r="102" s="1" customFormat="1" ht="16.5" customHeight="1">
      <c r="B102" s="46"/>
      <c r="C102" s="271" t="s">
        <v>166</v>
      </c>
      <c r="D102" s="271" t="s">
        <v>150</v>
      </c>
      <c r="E102" s="272" t="s">
        <v>167</v>
      </c>
      <c r="F102" s="273" t="s">
        <v>168</v>
      </c>
      <c r="G102" s="274" t="s">
        <v>136</v>
      </c>
      <c r="H102" s="275">
        <v>3466</v>
      </c>
      <c r="I102" s="276"/>
      <c r="J102" s="277">
        <f>ROUND(I102*H102,2)</f>
        <v>0</v>
      </c>
      <c r="K102" s="273" t="s">
        <v>137</v>
      </c>
      <c r="L102" s="278"/>
      <c r="M102" s="279" t="s">
        <v>21</v>
      </c>
      <c r="N102" s="280" t="s">
        <v>44</v>
      </c>
      <c r="O102" s="47"/>
      <c r="P102" s="244">
        <f>O102*H102</f>
        <v>0</v>
      </c>
      <c r="Q102" s="244">
        <v>0.00018000000000000001</v>
      </c>
      <c r="R102" s="244">
        <f>Q102*H102</f>
        <v>0.62387999999999999</v>
      </c>
      <c r="S102" s="244">
        <v>0</v>
      </c>
      <c r="T102" s="245">
        <f>S102*H102</f>
        <v>0</v>
      </c>
      <c r="AR102" s="24" t="s">
        <v>153</v>
      </c>
      <c r="AT102" s="24" t="s">
        <v>150</v>
      </c>
      <c r="AU102" s="24" t="s">
        <v>82</v>
      </c>
      <c r="AY102" s="24" t="s">
        <v>130</v>
      </c>
      <c r="BE102" s="246">
        <f>IF(N102="základní",J102,0)</f>
        <v>0</v>
      </c>
      <c r="BF102" s="246">
        <f>IF(N102="snížená",J102,0)</f>
        <v>0</v>
      </c>
      <c r="BG102" s="246">
        <f>IF(N102="zákl. přenesená",J102,0)</f>
        <v>0</v>
      </c>
      <c r="BH102" s="246">
        <f>IF(N102="sníž. přenesená",J102,0)</f>
        <v>0</v>
      </c>
      <c r="BI102" s="246">
        <f>IF(N102="nulová",J102,0)</f>
        <v>0</v>
      </c>
      <c r="BJ102" s="24" t="s">
        <v>80</v>
      </c>
      <c r="BK102" s="246">
        <f>ROUND(I102*H102,2)</f>
        <v>0</v>
      </c>
      <c r="BL102" s="24" t="s">
        <v>138</v>
      </c>
      <c r="BM102" s="24" t="s">
        <v>169</v>
      </c>
    </row>
    <row r="103" s="13" customFormat="1">
      <c r="B103" s="260"/>
      <c r="C103" s="261"/>
      <c r="D103" s="247" t="s">
        <v>142</v>
      </c>
      <c r="E103" s="262" t="s">
        <v>21</v>
      </c>
      <c r="F103" s="263" t="s">
        <v>170</v>
      </c>
      <c r="G103" s="261"/>
      <c r="H103" s="264">
        <v>3466</v>
      </c>
      <c r="I103" s="265"/>
      <c r="J103" s="261"/>
      <c r="K103" s="261"/>
      <c r="L103" s="266"/>
      <c r="M103" s="267"/>
      <c r="N103" s="268"/>
      <c r="O103" s="268"/>
      <c r="P103" s="268"/>
      <c r="Q103" s="268"/>
      <c r="R103" s="268"/>
      <c r="S103" s="268"/>
      <c r="T103" s="269"/>
      <c r="AT103" s="270" t="s">
        <v>142</v>
      </c>
      <c r="AU103" s="270" t="s">
        <v>82</v>
      </c>
      <c r="AV103" s="13" t="s">
        <v>82</v>
      </c>
      <c r="AW103" s="13" t="s">
        <v>37</v>
      </c>
      <c r="AX103" s="13" t="s">
        <v>80</v>
      </c>
      <c r="AY103" s="270" t="s">
        <v>130</v>
      </c>
    </row>
    <row r="104" s="1" customFormat="1" ht="38.25" customHeight="1">
      <c r="B104" s="46"/>
      <c r="C104" s="235" t="s">
        <v>153</v>
      </c>
      <c r="D104" s="235" t="s">
        <v>133</v>
      </c>
      <c r="E104" s="236" t="s">
        <v>171</v>
      </c>
      <c r="F104" s="237" t="s">
        <v>172</v>
      </c>
      <c r="G104" s="238" t="s">
        <v>173</v>
      </c>
      <c r="H104" s="239">
        <v>471.37599999999998</v>
      </c>
      <c r="I104" s="240"/>
      <c r="J104" s="241">
        <f>ROUND(I104*H104,2)</f>
        <v>0</v>
      </c>
      <c r="K104" s="237" t="s">
        <v>137</v>
      </c>
      <c r="L104" s="72"/>
      <c r="M104" s="242" t="s">
        <v>21</v>
      </c>
      <c r="N104" s="243" t="s">
        <v>44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138</v>
      </c>
      <c r="AT104" s="24" t="s">
        <v>133</v>
      </c>
      <c r="AU104" s="24" t="s">
        <v>82</v>
      </c>
      <c r="AY104" s="24" t="s">
        <v>130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80</v>
      </c>
      <c r="BK104" s="246">
        <f>ROUND(I104*H104,2)</f>
        <v>0</v>
      </c>
      <c r="BL104" s="24" t="s">
        <v>138</v>
      </c>
      <c r="BM104" s="24" t="s">
        <v>174</v>
      </c>
    </row>
    <row r="105" s="1" customFormat="1">
      <c r="B105" s="46"/>
      <c r="C105" s="74"/>
      <c r="D105" s="247" t="s">
        <v>140</v>
      </c>
      <c r="E105" s="74"/>
      <c r="F105" s="248" t="s">
        <v>175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140</v>
      </c>
      <c r="AU105" s="24" t="s">
        <v>82</v>
      </c>
    </row>
    <row r="106" s="13" customFormat="1">
      <c r="B106" s="260"/>
      <c r="C106" s="261"/>
      <c r="D106" s="247" t="s">
        <v>142</v>
      </c>
      <c r="E106" s="262" t="s">
        <v>21</v>
      </c>
      <c r="F106" s="263" t="s">
        <v>176</v>
      </c>
      <c r="G106" s="261"/>
      <c r="H106" s="264">
        <v>471.37599999999998</v>
      </c>
      <c r="I106" s="265"/>
      <c r="J106" s="261"/>
      <c r="K106" s="261"/>
      <c r="L106" s="266"/>
      <c r="M106" s="267"/>
      <c r="N106" s="268"/>
      <c r="O106" s="268"/>
      <c r="P106" s="268"/>
      <c r="Q106" s="268"/>
      <c r="R106" s="268"/>
      <c r="S106" s="268"/>
      <c r="T106" s="269"/>
      <c r="AT106" s="270" t="s">
        <v>142</v>
      </c>
      <c r="AU106" s="270" t="s">
        <v>82</v>
      </c>
      <c r="AV106" s="13" t="s">
        <v>82</v>
      </c>
      <c r="AW106" s="13" t="s">
        <v>37</v>
      </c>
      <c r="AX106" s="13" t="s">
        <v>80</v>
      </c>
      <c r="AY106" s="270" t="s">
        <v>130</v>
      </c>
    </row>
    <row r="107" s="1" customFormat="1" ht="89.25" customHeight="1">
      <c r="B107" s="46"/>
      <c r="C107" s="235" t="s">
        <v>177</v>
      </c>
      <c r="D107" s="235" t="s">
        <v>133</v>
      </c>
      <c r="E107" s="236" t="s">
        <v>178</v>
      </c>
      <c r="F107" s="237" t="s">
        <v>179</v>
      </c>
      <c r="G107" s="238" t="s">
        <v>180</v>
      </c>
      <c r="H107" s="239">
        <v>1.2</v>
      </c>
      <c r="I107" s="240"/>
      <c r="J107" s="241">
        <f>ROUND(I107*H107,2)</f>
        <v>0</v>
      </c>
      <c r="K107" s="237" t="s">
        <v>137</v>
      </c>
      <c r="L107" s="72"/>
      <c r="M107" s="242" t="s">
        <v>21</v>
      </c>
      <c r="N107" s="243" t="s">
        <v>44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138</v>
      </c>
      <c r="AT107" s="24" t="s">
        <v>133</v>
      </c>
      <c r="AU107" s="24" t="s">
        <v>82</v>
      </c>
      <c r="AY107" s="24" t="s">
        <v>130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80</v>
      </c>
      <c r="BK107" s="246">
        <f>ROUND(I107*H107,2)</f>
        <v>0</v>
      </c>
      <c r="BL107" s="24" t="s">
        <v>138</v>
      </c>
      <c r="BM107" s="24" t="s">
        <v>181</v>
      </c>
    </row>
    <row r="108" s="1" customFormat="1">
      <c r="B108" s="46"/>
      <c r="C108" s="74"/>
      <c r="D108" s="247" t="s">
        <v>140</v>
      </c>
      <c r="E108" s="74"/>
      <c r="F108" s="248" t="s">
        <v>182</v>
      </c>
      <c r="G108" s="74"/>
      <c r="H108" s="74"/>
      <c r="I108" s="203"/>
      <c r="J108" s="74"/>
      <c r="K108" s="74"/>
      <c r="L108" s="72"/>
      <c r="M108" s="249"/>
      <c r="N108" s="47"/>
      <c r="O108" s="47"/>
      <c r="P108" s="47"/>
      <c r="Q108" s="47"/>
      <c r="R108" s="47"/>
      <c r="S108" s="47"/>
      <c r="T108" s="95"/>
      <c r="AT108" s="24" t="s">
        <v>140</v>
      </c>
      <c r="AU108" s="24" t="s">
        <v>82</v>
      </c>
    </row>
    <row r="109" s="12" customFormat="1">
      <c r="B109" s="250"/>
      <c r="C109" s="251"/>
      <c r="D109" s="247" t="s">
        <v>142</v>
      </c>
      <c r="E109" s="252" t="s">
        <v>21</v>
      </c>
      <c r="F109" s="253" t="s">
        <v>143</v>
      </c>
      <c r="G109" s="251"/>
      <c r="H109" s="252" t="s">
        <v>21</v>
      </c>
      <c r="I109" s="254"/>
      <c r="J109" s="251"/>
      <c r="K109" s="251"/>
      <c r="L109" s="255"/>
      <c r="M109" s="256"/>
      <c r="N109" s="257"/>
      <c r="O109" s="257"/>
      <c r="P109" s="257"/>
      <c r="Q109" s="257"/>
      <c r="R109" s="257"/>
      <c r="S109" s="257"/>
      <c r="T109" s="258"/>
      <c r="AT109" s="259" t="s">
        <v>142</v>
      </c>
      <c r="AU109" s="259" t="s">
        <v>82</v>
      </c>
      <c r="AV109" s="12" t="s">
        <v>80</v>
      </c>
      <c r="AW109" s="12" t="s">
        <v>37</v>
      </c>
      <c r="AX109" s="12" t="s">
        <v>73</v>
      </c>
      <c r="AY109" s="259" t="s">
        <v>130</v>
      </c>
    </row>
    <row r="110" s="13" customFormat="1">
      <c r="B110" s="260"/>
      <c r="C110" s="261"/>
      <c r="D110" s="247" t="s">
        <v>142</v>
      </c>
      <c r="E110" s="262" t="s">
        <v>21</v>
      </c>
      <c r="F110" s="263" t="s">
        <v>183</v>
      </c>
      <c r="G110" s="261"/>
      <c r="H110" s="264">
        <v>1.2</v>
      </c>
      <c r="I110" s="265"/>
      <c r="J110" s="261"/>
      <c r="K110" s="261"/>
      <c r="L110" s="266"/>
      <c r="M110" s="267"/>
      <c r="N110" s="268"/>
      <c r="O110" s="268"/>
      <c r="P110" s="268"/>
      <c r="Q110" s="268"/>
      <c r="R110" s="268"/>
      <c r="S110" s="268"/>
      <c r="T110" s="269"/>
      <c r="AT110" s="270" t="s">
        <v>142</v>
      </c>
      <c r="AU110" s="270" t="s">
        <v>82</v>
      </c>
      <c r="AV110" s="13" t="s">
        <v>82</v>
      </c>
      <c r="AW110" s="13" t="s">
        <v>37</v>
      </c>
      <c r="AX110" s="13" t="s">
        <v>80</v>
      </c>
      <c r="AY110" s="270" t="s">
        <v>130</v>
      </c>
    </row>
    <row r="111" s="1" customFormat="1" ht="51" customHeight="1">
      <c r="B111" s="46"/>
      <c r="C111" s="235" t="s">
        <v>184</v>
      </c>
      <c r="D111" s="235" t="s">
        <v>133</v>
      </c>
      <c r="E111" s="236" t="s">
        <v>185</v>
      </c>
      <c r="F111" s="237" t="s">
        <v>186</v>
      </c>
      <c r="G111" s="238" t="s">
        <v>187</v>
      </c>
      <c r="H111" s="239">
        <v>264</v>
      </c>
      <c r="I111" s="240"/>
      <c r="J111" s="241">
        <f>ROUND(I111*H111,2)</f>
        <v>0</v>
      </c>
      <c r="K111" s="237" t="s">
        <v>137</v>
      </c>
      <c r="L111" s="72"/>
      <c r="M111" s="242" t="s">
        <v>21</v>
      </c>
      <c r="N111" s="243" t="s">
        <v>44</v>
      </c>
      <c r="O111" s="47"/>
      <c r="P111" s="244">
        <f>O111*H111</f>
        <v>0</v>
      </c>
      <c r="Q111" s="244">
        <v>0</v>
      </c>
      <c r="R111" s="244">
        <f>Q111*H111</f>
        <v>0</v>
      </c>
      <c r="S111" s="244">
        <v>0</v>
      </c>
      <c r="T111" s="245">
        <f>S111*H111</f>
        <v>0</v>
      </c>
      <c r="AR111" s="24" t="s">
        <v>138</v>
      </c>
      <c r="AT111" s="24" t="s">
        <v>133</v>
      </c>
      <c r="AU111" s="24" t="s">
        <v>82</v>
      </c>
      <c r="AY111" s="24" t="s">
        <v>130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80</v>
      </c>
      <c r="BK111" s="246">
        <f>ROUND(I111*H111,2)</f>
        <v>0</v>
      </c>
      <c r="BL111" s="24" t="s">
        <v>138</v>
      </c>
      <c r="BM111" s="24" t="s">
        <v>188</v>
      </c>
    </row>
    <row r="112" s="1" customFormat="1">
      <c r="B112" s="46"/>
      <c r="C112" s="74"/>
      <c r="D112" s="247" t="s">
        <v>140</v>
      </c>
      <c r="E112" s="74"/>
      <c r="F112" s="248" t="s">
        <v>189</v>
      </c>
      <c r="G112" s="74"/>
      <c r="H112" s="74"/>
      <c r="I112" s="203"/>
      <c r="J112" s="74"/>
      <c r="K112" s="74"/>
      <c r="L112" s="72"/>
      <c r="M112" s="249"/>
      <c r="N112" s="47"/>
      <c r="O112" s="47"/>
      <c r="P112" s="47"/>
      <c r="Q112" s="47"/>
      <c r="R112" s="47"/>
      <c r="S112" s="47"/>
      <c r="T112" s="95"/>
      <c r="AT112" s="24" t="s">
        <v>140</v>
      </c>
      <c r="AU112" s="24" t="s">
        <v>82</v>
      </c>
    </row>
    <row r="113" s="13" customFormat="1">
      <c r="B113" s="260"/>
      <c r="C113" s="261"/>
      <c r="D113" s="247" t="s">
        <v>142</v>
      </c>
      <c r="E113" s="262" t="s">
        <v>21</v>
      </c>
      <c r="F113" s="263" t="s">
        <v>190</v>
      </c>
      <c r="G113" s="261"/>
      <c r="H113" s="264">
        <v>264</v>
      </c>
      <c r="I113" s="265"/>
      <c r="J113" s="261"/>
      <c r="K113" s="261"/>
      <c r="L113" s="266"/>
      <c r="M113" s="267"/>
      <c r="N113" s="268"/>
      <c r="O113" s="268"/>
      <c r="P113" s="268"/>
      <c r="Q113" s="268"/>
      <c r="R113" s="268"/>
      <c r="S113" s="268"/>
      <c r="T113" s="269"/>
      <c r="AT113" s="270" t="s">
        <v>142</v>
      </c>
      <c r="AU113" s="270" t="s">
        <v>82</v>
      </c>
      <c r="AV113" s="13" t="s">
        <v>82</v>
      </c>
      <c r="AW113" s="13" t="s">
        <v>37</v>
      </c>
      <c r="AX113" s="13" t="s">
        <v>80</v>
      </c>
      <c r="AY113" s="270" t="s">
        <v>130</v>
      </c>
    </row>
    <row r="114" s="1" customFormat="1" ht="16.5" customHeight="1">
      <c r="B114" s="46"/>
      <c r="C114" s="271" t="s">
        <v>191</v>
      </c>
      <c r="D114" s="271" t="s">
        <v>150</v>
      </c>
      <c r="E114" s="272" t="s">
        <v>192</v>
      </c>
      <c r="F114" s="273" t="s">
        <v>193</v>
      </c>
      <c r="G114" s="274" t="s">
        <v>173</v>
      </c>
      <c r="H114" s="275">
        <v>422.39999999999998</v>
      </c>
      <c r="I114" s="276"/>
      <c r="J114" s="277">
        <f>ROUND(I114*H114,2)</f>
        <v>0</v>
      </c>
      <c r="K114" s="273" t="s">
        <v>137</v>
      </c>
      <c r="L114" s="278"/>
      <c r="M114" s="279" t="s">
        <v>21</v>
      </c>
      <c r="N114" s="280" t="s">
        <v>44</v>
      </c>
      <c r="O114" s="47"/>
      <c r="P114" s="244">
        <f>O114*H114</f>
        <v>0</v>
      </c>
      <c r="Q114" s="244">
        <v>1</v>
      </c>
      <c r="R114" s="244">
        <f>Q114*H114</f>
        <v>422.39999999999998</v>
      </c>
      <c r="S114" s="244">
        <v>0</v>
      </c>
      <c r="T114" s="245">
        <f>S114*H114</f>
        <v>0</v>
      </c>
      <c r="AR114" s="24" t="s">
        <v>153</v>
      </c>
      <c r="AT114" s="24" t="s">
        <v>150</v>
      </c>
      <c r="AU114" s="24" t="s">
        <v>82</v>
      </c>
      <c r="AY114" s="24" t="s">
        <v>130</v>
      </c>
      <c r="BE114" s="246">
        <f>IF(N114="základní",J114,0)</f>
        <v>0</v>
      </c>
      <c r="BF114" s="246">
        <f>IF(N114="snížená",J114,0)</f>
        <v>0</v>
      </c>
      <c r="BG114" s="246">
        <f>IF(N114="zákl. přenesená",J114,0)</f>
        <v>0</v>
      </c>
      <c r="BH114" s="246">
        <f>IF(N114="sníž. přenesená",J114,0)</f>
        <v>0</v>
      </c>
      <c r="BI114" s="246">
        <f>IF(N114="nulová",J114,0)</f>
        <v>0</v>
      </c>
      <c r="BJ114" s="24" t="s">
        <v>80</v>
      </c>
      <c r="BK114" s="246">
        <f>ROUND(I114*H114,2)</f>
        <v>0</v>
      </c>
      <c r="BL114" s="24" t="s">
        <v>138</v>
      </c>
      <c r="BM114" s="24" t="s">
        <v>194</v>
      </c>
    </row>
    <row r="115" s="13" customFormat="1">
      <c r="B115" s="260"/>
      <c r="C115" s="261"/>
      <c r="D115" s="247" t="s">
        <v>142</v>
      </c>
      <c r="E115" s="262" t="s">
        <v>21</v>
      </c>
      <c r="F115" s="263" t="s">
        <v>195</v>
      </c>
      <c r="G115" s="261"/>
      <c r="H115" s="264">
        <v>422.39999999999998</v>
      </c>
      <c r="I115" s="265"/>
      <c r="J115" s="261"/>
      <c r="K115" s="261"/>
      <c r="L115" s="266"/>
      <c r="M115" s="267"/>
      <c r="N115" s="268"/>
      <c r="O115" s="268"/>
      <c r="P115" s="268"/>
      <c r="Q115" s="268"/>
      <c r="R115" s="268"/>
      <c r="S115" s="268"/>
      <c r="T115" s="269"/>
      <c r="AT115" s="270" t="s">
        <v>142</v>
      </c>
      <c r="AU115" s="270" t="s">
        <v>82</v>
      </c>
      <c r="AV115" s="13" t="s">
        <v>82</v>
      </c>
      <c r="AW115" s="13" t="s">
        <v>37</v>
      </c>
      <c r="AX115" s="13" t="s">
        <v>80</v>
      </c>
      <c r="AY115" s="270" t="s">
        <v>130</v>
      </c>
    </row>
    <row r="116" s="1" customFormat="1" ht="153" customHeight="1">
      <c r="B116" s="46"/>
      <c r="C116" s="235" t="s">
        <v>196</v>
      </c>
      <c r="D116" s="235" t="s">
        <v>133</v>
      </c>
      <c r="E116" s="236" t="s">
        <v>197</v>
      </c>
      <c r="F116" s="237" t="s">
        <v>198</v>
      </c>
      <c r="G116" s="238" t="s">
        <v>173</v>
      </c>
      <c r="H116" s="239">
        <v>422.39999999999998</v>
      </c>
      <c r="I116" s="240"/>
      <c r="J116" s="241">
        <f>ROUND(I116*H116,2)</f>
        <v>0</v>
      </c>
      <c r="K116" s="237" t="s">
        <v>137</v>
      </c>
      <c r="L116" s="72"/>
      <c r="M116" s="242" t="s">
        <v>21</v>
      </c>
      <c r="N116" s="243" t="s">
        <v>44</v>
      </c>
      <c r="O116" s="47"/>
      <c r="P116" s="244">
        <f>O116*H116</f>
        <v>0</v>
      </c>
      <c r="Q116" s="244">
        <v>0</v>
      </c>
      <c r="R116" s="244">
        <f>Q116*H116</f>
        <v>0</v>
      </c>
      <c r="S116" s="244">
        <v>0</v>
      </c>
      <c r="T116" s="245">
        <f>S116*H116</f>
        <v>0</v>
      </c>
      <c r="AR116" s="24" t="s">
        <v>138</v>
      </c>
      <c r="AT116" s="24" t="s">
        <v>133</v>
      </c>
      <c r="AU116" s="24" t="s">
        <v>82</v>
      </c>
      <c r="AY116" s="24" t="s">
        <v>130</v>
      </c>
      <c r="BE116" s="246">
        <f>IF(N116="základní",J116,0)</f>
        <v>0</v>
      </c>
      <c r="BF116" s="246">
        <f>IF(N116="snížená",J116,0)</f>
        <v>0</v>
      </c>
      <c r="BG116" s="246">
        <f>IF(N116="zákl. přenesená",J116,0)</f>
        <v>0</v>
      </c>
      <c r="BH116" s="246">
        <f>IF(N116="sníž. přenesená",J116,0)</f>
        <v>0</v>
      </c>
      <c r="BI116" s="246">
        <f>IF(N116="nulová",J116,0)</f>
        <v>0</v>
      </c>
      <c r="BJ116" s="24" t="s">
        <v>80</v>
      </c>
      <c r="BK116" s="246">
        <f>ROUND(I116*H116,2)</f>
        <v>0</v>
      </c>
      <c r="BL116" s="24" t="s">
        <v>138</v>
      </c>
      <c r="BM116" s="24" t="s">
        <v>199</v>
      </c>
    </row>
    <row r="117" s="1" customFormat="1">
      <c r="B117" s="46"/>
      <c r="C117" s="74"/>
      <c r="D117" s="247" t="s">
        <v>140</v>
      </c>
      <c r="E117" s="74"/>
      <c r="F117" s="248" t="s">
        <v>200</v>
      </c>
      <c r="G117" s="74"/>
      <c r="H117" s="74"/>
      <c r="I117" s="203"/>
      <c r="J117" s="74"/>
      <c r="K117" s="74"/>
      <c r="L117" s="72"/>
      <c r="M117" s="249"/>
      <c r="N117" s="47"/>
      <c r="O117" s="47"/>
      <c r="P117" s="47"/>
      <c r="Q117" s="47"/>
      <c r="R117" s="47"/>
      <c r="S117" s="47"/>
      <c r="T117" s="95"/>
      <c r="AT117" s="24" t="s">
        <v>140</v>
      </c>
      <c r="AU117" s="24" t="s">
        <v>82</v>
      </c>
    </row>
    <row r="118" s="12" customFormat="1">
      <c r="B118" s="250"/>
      <c r="C118" s="251"/>
      <c r="D118" s="247" t="s">
        <v>142</v>
      </c>
      <c r="E118" s="252" t="s">
        <v>21</v>
      </c>
      <c r="F118" s="253" t="s">
        <v>201</v>
      </c>
      <c r="G118" s="251"/>
      <c r="H118" s="252" t="s">
        <v>21</v>
      </c>
      <c r="I118" s="254"/>
      <c r="J118" s="251"/>
      <c r="K118" s="251"/>
      <c r="L118" s="255"/>
      <c r="M118" s="256"/>
      <c r="N118" s="257"/>
      <c r="O118" s="257"/>
      <c r="P118" s="257"/>
      <c r="Q118" s="257"/>
      <c r="R118" s="257"/>
      <c r="S118" s="257"/>
      <c r="T118" s="258"/>
      <c r="AT118" s="259" t="s">
        <v>142</v>
      </c>
      <c r="AU118" s="259" t="s">
        <v>82</v>
      </c>
      <c r="AV118" s="12" t="s">
        <v>80</v>
      </c>
      <c r="AW118" s="12" t="s">
        <v>37</v>
      </c>
      <c r="AX118" s="12" t="s">
        <v>73</v>
      </c>
      <c r="AY118" s="259" t="s">
        <v>130</v>
      </c>
    </row>
    <row r="119" s="13" customFormat="1">
      <c r="B119" s="260"/>
      <c r="C119" s="261"/>
      <c r="D119" s="247" t="s">
        <v>142</v>
      </c>
      <c r="E119" s="262" t="s">
        <v>21</v>
      </c>
      <c r="F119" s="263" t="s">
        <v>202</v>
      </c>
      <c r="G119" s="261"/>
      <c r="H119" s="264">
        <v>422.39999999999998</v>
      </c>
      <c r="I119" s="265"/>
      <c r="J119" s="261"/>
      <c r="K119" s="261"/>
      <c r="L119" s="266"/>
      <c r="M119" s="267"/>
      <c r="N119" s="268"/>
      <c r="O119" s="268"/>
      <c r="P119" s="268"/>
      <c r="Q119" s="268"/>
      <c r="R119" s="268"/>
      <c r="S119" s="268"/>
      <c r="T119" s="269"/>
      <c r="AT119" s="270" t="s">
        <v>142</v>
      </c>
      <c r="AU119" s="270" t="s">
        <v>82</v>
      </c>
      <c r="AV119" s="13" t="s">
        <v>82</v>
      </c>
      <c r="AW119" s="13" t="s">
        <v>37</v>
      </c>
      <c r="AX119" s="13" t="s">
        <v>80</v>
      </c>
      <c r="AY119" s="270" t="s">
        <v>130</v>
      </c>
    </row>
    <row r="120" s="1" customFormat="1" ht="38.25" customHeight="1">
      <c r="B120" s="46"/>
      <c r="C120" s="235" t="s">
        <v>203</v>
      </c>
      <c r="D120" s="235" t="s">
        <v>133</v>
      </c>
      <c r="E120" s="236" t="s">
        <v>204</v>
      </c>
      <c r="F120" s="237" t="s">
        <v>205</v>
      </c>
      <c r="G120" s="238" t="s">
        <v>206</v>
      </c>
      <c r="H120" s="239">
        <v>6</v>
      </c>
      <c r="I120" s="240"/>
      <c r="J120" s="241">
        <f>ROUND(I120*H120,2)</f>
        <v>0</v>
      </c>
      <c r="K120" s="237" t="s">
        <v>137</v>
      </c>
      <c r="L120" s="72"/>
      <c r="M120" s="242" t="s">
        <v>21</v>
      </c>
      <c r="N120" s="243" t="s">
        <v>44</v>
      </c>
      <c r="O120" s="47"/>
      <c r="P120" s="244">
        <f>O120*H120</f>
        <v>0</v>
      </c>
      <c r="Q120" s="244">
        <v>0</v>
      </c>
      <c r="R120" s="244">
        <f>Q120*H120</f>
        <v>0</v>
      </c>
      <c r="S120" s="244">
        <v>0</v>
      </c>
      <c r="T120" s="245">
        <f>S120*H120</f>
        <v>0</v>
      </c>
      <c r="AR120" s="24" t="s">
        <v>138</v>
      </c>
      <c r="AT120" s="24" t="s">
        <v>133</v>
      </c>
      <c r="AU120" s="24" t="s">
        <v>82</v>
      </c>
      <c r="AY120" s="24" t="s">
        <v>130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24" t="s">
        <v>80</v>
      </c>
      <c r="BK120" s="246">
        <f>ROUND(I120*H120,2)</f>
        <v>0</v>
      </c>
      <c r="BL120" s="24" t="s">
        <v>138</v>
      </c>
      <c r="BM120" s="24" t="s">
        <v>207</v>
      </c>
    </row>
    <row r="121" s="1" customFormat="1">
      <c r="B121" s="46"/>
      <c r="C121" s="74"/>
      <c r="D121" s="247" t="s">
        <v>140</v>
      </c>
      <c r="E121" s="74"/>
      <c r="F121" s="248" t="s">
        <v>208</v>
      </c>
      <c r="G121" s="74"/>
      <c r="H121" s="74"/>
      <c r="I121" s="203"/>
      <c r="J121" s="74"/>
      <c r="K121" s="74"/>
      <c r="L121" s="72"/>
      <c r="M121" s="249"/>
      <c r="N121" s="47"/>
      <c r="O121" s="47"/>
      <c r="P121" s="47"/>
      <c r="Q121" s="47"/>
      <c r="R121" s="47"/>
      <c r="S121" s="47"/>
      <c r="T121" s="95"/>
      <c r="AT121" s="24" t="s">
        <v>140</v>
      </c>
      <c r="AU121" s="24" t="s">
        <v>82</v>
      </c>
    </row>
    <row r="122" s="12" customFormat="1">
      <c r="B122" s="250"/>
      <c r="C122" s="251"/>
      <c r="D122" s="247" t="s">
        <v>142</v>
      </c>
      <c r="E122" s="252" t="s">
        <v>21</v>
      </c>
      <c r="F122" s="253" t="s">
        <v>209</v>
      </c>
      <c r="G122" s="251"/>
      <c r="H122" s="252" t="s">
        <v>21</v>
      </c>
      <c r="I122" s="254"/>
      <c r="J122" s="251"/>
      <c r="K122" s="251"/>
      <c r="L122" s="255"/>
      <c r="M122" s="256"/>
      <c r="N122" s="257"/>
      <c r="O122" s="257"/>
      <c r="P122" s="257"/>
      <c r="Q122" s="257"/>
      <c r="R122" s="257"/>
      <c r="S122" s="257"/>
      <c r="T122" s="258"/>
      <c r="AT122" s="259" t="s">
        <v>142</v>
      </c>
      <c r="AU122" s="259" t="s">
        <v>82</v>
      </c>
      <c r="AV122" s="12" t="s">
        <v>80</v>
      </c>
      <c r="AW122" s="12" t="s">
        <v>37</v>
      </c>
      <c r="AX122" s="12" t="s">
        <v>73</v>
      </c>
      <c r="AY122" s="259" t="s">
        <v>130</v>
      </c>
    </row>
    <row r="123" s="13" customFormat="1">
      <c r="B123" s="260"/>
      <c r="C123" s="261"/>
      <c r="D123" s="247" t="s">
        <v>142</v>
      </c>
      <c r="E123" s="262" t="s">
        <v>21</v>
      </c>
      <c r="F123" s="263" t="s">
        <v>162</v>
      </c>
      <c r="G123" s="261"/>
      <c r="H123" s="264">
        <v>6</v>
      </c>
      <c r="I123" s="265"/>
      <c r="J123" s="261"/>
      <c r="K123" s="261"/>
      <c r="L123" s="266"/>
      <c r="M123" s="267"/>
      <c r="N123" s="268"/>
      <c r="O123" s="268"/>
      <c r="P123" s="268"/>
      <c r="Q123" s="268"/>
      <c r="R123" s="268"/>
      <c r="S123" s="268"/>
      <c r="T123" s="269"/>
      <c r="AT123" s="270" t="s">
        <v>142</v>
      </c>
      <c r="AU123" s="270" t="s">
        <v>82</v>
      </c>
      <c r="AV123" s="13" t="s">
        <v>82</v>
      </c>
      <c r="AW123" s="13" t="s">
        <v>37</v>
      </c>
      <c r="AX123" s="13" t="s">
        <v>80</v>
      </c>
      <c r="AY123" s="270" t="s">
        <v>130</v>
      </c>
    </row>
    <row r="124" s="1" customFormat="1" ht="38.25" customHeight="1">
      <c r="B124" s="46"/>
      <c r="C124" s="235" t="s">
        <v>210</v>
      </c>
      <c r="D124" s="235" t="s">
        <v>133</v>
      </c>
      <c r="E124" s="236" t="s">
        <v>211</v>
      </c>
      <c r="F124" s="237" t="s">
        <v>212</v>
      </c>
      <c r="G124" s="238" t="s">
        <v>206</v>
      </c>
      <c r="H124" s="239">
        <v>6</v>
      </c>
      <c r="I124" s="240"/>
      <c r="J124" s="241">
        <f>ROUND(I124*H124,2)</f>
        <v>0</v>
      </c>
      <c r="K124" s="237" t="s">
        <v>137</v>
      </c>
      <c r="L124" s="72"/>
      <c r="M124" s="242" t="s">
        <v>21</v>
      </c>
      <c r="N124" s="243" t="s">
        <v>44</v>
      </c>
      <c r="O124" s="47"/>
      <c r="P124" s="244">
        <f>O124*H124</f>
        <v>0</v>
      </c>
      <c r="Q124" s="244">
        <v>0</v>
      </c>
      <c r="R124" s="244">
        <f>Q124*H124</f>
        <v>0</v>
      </c>
      <c r="S124" s="244">
        <v>0</v>
      </c>
      <c r="T124" s="245">
        <f>S124*H124</f>
        <v>0</v>
      </c>
      <c r="AR124" s="24" t="s">
        <v>138</v>
      </c>
      <c r="AT124" s="24" t="s">
        <v>133</v>
      </c>
      <c r="AU124" s="24" t="s">
        <v>82</v>
      </c>
      <c r="AY124" s="24" t="s">
        <v>130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24" t="s">
        <v>80</v>
      </c>
      <c r="BK124" s="246">
        <f>ROUND(I124*H124,2)</f>
        <v>0</v>
      </c>
      <c r="BL124" s="24" t="s">
        <v>138</v>
      </c>
      <c r="BM124" s="24" t="s">
        <v>213</v>
      </c>
    </row>
    <row r="125" s="1" customFormat="1">
      <c r="B125" s="46"/>
      <c r="C125" s="74"/>
      <c r="D125" s="247" t="s">
        <v>140</v>
      </c>
      <c r="E125" s="74"/>
      <c r="F125" s="248" t="s">
        <v>214</v>
      </c>
      <c r="G125" s="74"/>
      <c r="H125" s="74"/>
      <c r="I125" s="203"/>
      <c r="J125" s="74"/>
      <c r="K125" s="74"/>
      <c r="L125" s="72"/>
      <c r="M125" s="249"/>
      <c r="N125" s="47"/>
      <c r="O125" s="47"/>
      <c r="P125" s="47"/>
      <c r="Q125" s="47"/>
      <c r="R125" s="47"/>
      <c r="S125" s="47"/>
      <c r="T125" s="95"/>
      <c r="AT125" s="24" t="s">
        <v>140</v>
      </c>
      <c r="AU125" s="24" t="s">
        <v>82</v>
      </c>
    </row>
    <row r="126" s="12" customFormat="1">
      <c r="B126" s="250"/>
      <c r="C126" s="251"/>
      <c r="D126" s="247" t="s">
        <v>142</v>
      </c>
      <c r="E126" s="252" t="s">
        <v>21</v>
      </c>
      <c r="F126" s="253" t="s">
        <v>209</v>
      </c>
      <c r="G126" s="251"/>
      <c r="H126" s="252" t="s">
        <v>21</v>
      </c>
      <c r="I126" s="254"/>
      <c r="J126" s="251"/>
      <c r="K126" s="251"/>
      <c r="L126" s="255"/>
      <c r="M126" s="256"/>
      <c r="N126" s="257"/>
      <c r="O126" s="257"/>
      <c r="P126" s="257"/>
      <c r="Q126" s="257"/>
      <c r="R126" s="257"/>
      <c r="S126" s="257"/>
      <c r="T126" s="258"/>
      <c r="AT126" s="259" t="s">
        <v>142</v>
      </c>
      <c r="AU126" s="259" t="s">
        <v>82</v>
      </c>
      <c r="AV126" s="12" t="s">
        <v>80</v>
      </c>
      <c r="AW126" s="12" t="s">
        <v>37</v>
      </c>
      <c r="AX126" s="12" t="s">
        <v>73</v>
      </c>
      <c r="AY126" s="259" t="s">
        <v>130</v>
      </c>
    </row>
    <row r="127" s="13" customFormat="1">
      <c r="B127" s="260"/>
      <c r="C127" s="261"/>
      <c r="D127" s="247" t="s">
        <v>142</v>
      </c>
      <c r="E127" s="262" t="s">
        <v>21</v>
      </c>
      <c r="F127" s="263" t="s">
        <v>162</v>
      </c>
      <c r="G127" s="261"/>
      <c r="H127" s="264">
        <v>6</v>
      </c>
      <c r="I127" s="265"/>
      <c r="J127" s="261"/>
      <c r="K127" s="261"/>
      <c r="L127" s="266"/>
      <c r="M127" s="267"/>
      <c r="N127" s="268"/>
      <c r="O127" s="268"/>
      <c r="P127" s="268"/>
      <c r="Q127" s="268"/>
      <c r="R127" s="268"/>
      <c r="S127" s="268"/>
      <c r="T127" s="269"/>
      <c r="AT127" s="270" t="s">
        <v>142</v>
      </c>
      <c r="AU127" s="270" t="s">
        <v>82</v>
      </c>
      <c r="AV127" s="13" t="s">
        <v>82</v>
      </c>
      <c r="AW127" s="13" t="s">
        <v>37</v>
      </c>
      <c r="AX127" s="13" t="s">
        <v>80</v>
      </c>
      <c r="AY127" s="270" t="s">
        <v>130</v>
      </c>
    </row>
    <row r="128" s="1" customFormat="1" ht="16.5" customHeight="1">
      <c r="B128" s="46"/>
      <c r="C128" s="271" t="s">
        <v>10</v>
      </c>
      <c r="D128" s="271" t="s">
        <v>150</v>
      </c>
      <c r="E128" s="272" t="s">
        <v>215</v>
      </c>
      <c r="F128" s="273" t="s">
        <v>216</v>
      </c>
      <c r="G128" s="274" t="s">
        <v>136</v>
      </c>
      <c r="H128" s="275">
        <v>2</v>
      </c>
      <c r="I128" s="276"/>
      <c r="J128" s="277">
        <f>ROUND(I128*H128,2)</f>
        <v>0</v>
      </c>
      <c r="K128" s="273" t="s">
        <v>137</v>
      </c>
      <c r="L128" s="278"/>
      <c r="M128" s="279" t="s">
        <v>21</v>
      </c>
      <c r="N128" s="280" t="s">
        <v>44</v>
      </c>
      <c r="O128" s="47"/>
      <c r="P128" s="244">
        <f>O128*H128</f>
        <v>0</v>
      </c>
      <c r="Q128" s="244">
        <v>0.71499999999999997</v>
      </c>
      <c r="R128" s="244">
        <f>Q128*H128</f>
        <v>1.4299999999999999</v>
      </c>
      <c r="S128" s="244">
        <v>0</v>
      </c>
      <c r="T128" s="245">
        <f>S128*H128</f>
        <v>0</v>
      </c>
      <c r="AR128" s="24" t="s">
        <v>153</v>
      </c>
      <c r="AT128" s="24" t="s">
        <v>150</v>
      </c>
      <c r="AU128" s="24" t="s">
        <v>82</v>
      </c>
      <c r="AY128" s="24" t="s">
        <v>130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24" t="s">
        <v>80</v>
      </c>
      <c r="BK128" s="246">
        <f>ROUND(I128*H128,2)</f>
        <v>0</v>
      </c>
      <c r="BL128" s="24" t="s">
        <v>138</v>
      </c>
      <c r="BM128" s="24" t="s">
        <v>217</v>
      </c>
    </row>
    <row r="129" s="13" customFormat="1">
      <c r="B129" s="260"/>
      <c r="C129" s="261"/>
      <c r="D129" s="247" t="s">
        <v>142</v>
      </c>
      <c r="E129" s="262" t="s">
        <v>21</v>
      </c>
      <c r="F129" s="263" t="s">
        <v>82</v>
      </c>
      <c r="G129" s="261"/>
      <c r="H129" s="264">
        <v>2</v>
      </c>
      <c r="I129" s="265"/>
      <c r="J129" s="261"/>
      <c r="K129" s="261"/>
      <c r="L129" s="266"/>
      <c r="M129" s="267"/>
      <c r="N129" s="268"/>
      <c r="O129" s="268"/>
      <c r="P129" s="268"/>
      <c r="Q129" s="268"/>
      <c r="R129" s="268"/>
      <c r="S129" s="268"/>
      <c r="T129" s="269"/>
      <c r="AT129" s="270" t="s">
        <v>142</v>
      </c>
      <c r="AU129" s="270" t="s">
        <v>82</v>
      </c>
      <c r="AV129" s="13" t="s">
        <v>82</v>
      </c>
      <c r="AW129" s="13" t="s">
        <v>37</v>
      </c>
      <c r="AX129" s="13" t="s">
        <v>80</v>
      </c>
      <c r="AY129" s="270" t="s">
        <v>130</v>
      </c>
    </row>
    <row r="130" s="1" customFormat="1" ht="153" customHeight="1">
      <c r="B130" s="46"/>
      <c r="C130" s="235" t="s">
        <v>218</v>
      </c>
      <c r="D130" s="235" t="s">
        <v>133</v>
      </c>
      <c r="E130" s="236" t="s">
        <v>219</v>
      </c>
      <c r="F130" s="237" t="s">
        <v>220</v>
      </c>
      <c r="G130" s="238" t="s">
        <v>173</v>
      </c>
      <c r="H130" s="239">
        <v>1.4299999999999999</v>
      </c>
      <c r="I130" s="240"/>
      <c r="J130" s="241">
        <f>ROUND(I130*H130,2)</f>
        <v>0</v>
      </c>
      <c r="K130" s="237" t="s">
        <v>137</v>
      </c>
      <c r="L130" s="72"/>
      <c r="M130" s="242" t="s">
        <v>21</v>
      </c>
      <c r="N130" s="243" t="s">
        <v>44</v>
      </c>
      <c r="O130" s="47"/>
      <c r="P130" s="244">
        <f>O130*H130</f>
        <v>0</v>
      </c>
      <c r="Q130" s="244">
        <v>0</v>
      </c>
      <c r="R130" s="244">
        <f>Q130*H130</f>
        <v>0</v>
      </c>
      <c r="S130" s="244">
        <v>0</v>
      </c>
      <c r="T130" s="245">
        <f>S130*H130</f>
        <v>0</v>
      </c>
      <c r="AR130" s="24" t="s">
        <v>138</v>
      </c>
      <c r="AT130" s="24" t="s">
        <v>133</v>
      </c>
      <c r="AU130" s="24" t="s">
        <v>82</v>
      </c>
      <c r="AY130" s="24" t="s">
        <v>130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24" t="s">
        <v>80</v>
      </c>
      <c r="BK130" s="246">
        <f>ROUND(I130*H130,2)</f>
        <v>0</v>
      </c>
      <c r="BL130" s="24" t="s">
        <v>138</v>
      </c>
      <c r="BM130" s="24" t="s">
        <v>221</v>
      </c>
    </row>
    <row r="131" s="1" customFormat="1">
      <c r="B131" s="46"/>
      <c r="C131" s="74"/>
      <c r="D131" s="247" t="s">
        <v>140</v>
      </c>
      <c r="E131" s="74"/>
      <c r="F131" s="248" t="s">
        <v>200</v>
      </c>
      <c r="G131" s="74"/>
      <c r="H131" s="74"/>
      <c r="I131" s="203"/>
      <c r="J131" s="74"/>
      <c r="K131" s="74"/>
      <c r="L131" s="72"/>
      <c r="M131" s="249"/>
      <c r="N131" s="47"/>
      <c r="O131" s="47"/>
      <c r="P131" s="47"/>
      <c r="Q131" s="47"/>
      <c r="R131" s="47"/>
      <c r="S131" s="47"/>
      <c r="T131" s="95"/>
      <c r="AT131" s="24" t="s">
        <v>140</v>
      </c>
      <c r="AU131" s="24" t="s">
        <v>82</v>
      </c>
    </row>
    <row r="132" s="12" customFormat="1">
      <c r="B132" s="250"/>
      <c r="C132" s="251"/>
      <c r="D132" s="247" t="s">
        <v>142</v>
      </c>
      <c r="E132" s="252" t="s">
        <v>21</v>
      </c>
      <c r="F132" s="253" t="s">
        <v>222</v>
      </c>
      <c r="G132" s="251"/>
      <c r="H132" s="252" t="s">
        <v>21</v>
      </c>
      <c r="I132" s="254"/>
      <c r="J132" s="251"/>
      <c r="K132" s="251"/>
      <c r="L132" s="255"/>
      <c r="M132" s="256"/>
      <c r="N132" s="257"/>
      <c r="O132" s="257"/>
      <c r="P132" s="257"/>
      <c r="Q132" s="257"/>
      <c r="R132" s="257"/>
      <c r="S132" s="257"/>
      <c r="T132" s="258"/>
      <c r="AT132" s="259" t="s">
        <v>142</v>
      </c>
      <c r="AU132" s="259" t="s">
        <v>82</v>
      </c>
      <c r="AV132" s="12" t="s">
        <v>80</v>
      </c>
      <c r="AW132" s="12" t="s">
        <v>37</v>
      </c>
      <c r="AX132" s="12" t="s">
        <v>73</v>
      </c>
      <c r="AY132" s="259" t="s">
        <v>130</v>
      </c>
    </row>
    <row r="133" s="13" customFormat="1">
      <c r="B133" s="260"/>
      <c r="C133" s="261"/>
      <c r="D133" s="247" t="s">
        <v>142</v>
      </c>
      <c r="E133" s="262" t="s">
        <v>21</v>
      </c>
      <c r="F133" s="263" t="s">
        <v>223</v>
      </c>
      <c r="G133" s="261"/>
      <c r="H133" s="264">
        <v>1.4299999999999999</v>
      </c>
      <c r="I133" s="265"/>
      <c r="J133" s="261"/>
      <c r="K133" s="261"/>
      <c r="L133" s="266"/>
      <c r="M133" s="267"/>
      <c r="N133" s="268"/>
      <c r="O133" s="268"/>
      <c r="P133" s="268"/>
      <c r="Q133" s="268"/>
      <c r="R133" s="268"/>
      <c r="S133" s="268"/>
      <c r="T133" s="269"/>
      <c r="AT133" s="270" t="s">
        <v>142</v>
      </c>
      <c r="AU133" s="270" t="s">
        <v>82</v>
      </c>
      <c r="AV133" s="13" t="s">
        <v>82</v>
      </c>
      <c r="AW133" s="13" t="s">
        <v>37</v>
      </c>
      <c r="AX133" s="13" t="s">
        <v>80</v>
      </c>
      <c r="AY133" s="270" t="s">
        <v>130</v>
      </c>
    </row>
    <row r="134" s="1" customFormat="1" ht="153" customHeight="1">
      <c r="B134" s="46"/>
      <c r="C134" s="235" t="s">
        <v>224</v>
      </c>
      <c r="D134" s="235" t="s">
        <v>133</v>
      </c>
      <c r="E134" s="236" t="s">
        <v>225</v>
      </c>
      <c r="F134" s="237" t="s">
        <v>226</v>
      </c>
      <c r="G134" s="238" t="s">
        <v>173</v>
      </c>
      <c r="H134" s="239">
        <v>5.476</v>
      </c>
      <c r="I134" s="240"/>
      <c r="J134" s="241">
        <f>ROUND(I134*H134,2)</f>
        <v>0</v>
      </c>
      <c r="K134" s="237" t="s">
        <v>137</v>
      </c>
      <c r="L134" s="72"/>
      <c r="M134" s="242" t="s">
        <v>21</v>
      </c>
      <c r="N134" s="243" t="s">
        <v>44</v>
      </c>
      <c r="O134" s="47"/>
      <c r="P134" s="244">
        <f>O134*H134</f>
        <v>0</v>
      </c>
      <c r="Q134" s="244">
        <v>0</v>
      </c>
      <c r="R134" s="244">
        <f>Q134*H134</f>
        <v>0</v>
      </c>
      <c r="S134" s="244">
        <v>0</v>
      </c>
      <c r="T134" s="245">
        <f>S134*H134</f>
        <v>0</v>
      </c>
      <c r="AR134" s="24" t="s">
        <v>138</v>
      </c>
      <c r="AT134" s="24" t="s">
        <v>133</v>
      </c>
      <c r="AU134" s="24" t="s">
        <v>82</v>
      </c>
      <c r="AY134" s="24" t="s">
        <v>130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24" t="s">
        <v>80</v>
      </c>
      <c r="BK134" s="246">
        <f>ROUND(I134*H134,2)</f>
        <v>0</v>
      </c>
      <c r="BL134" s="24" t="s">
        <v>138</v>
      </c>
      <c r="BM134" s="24" t="s">
        <v>227</v>
      </c>
    </row>
    <row r="135" s="1" customFormat="1">
      <c r="B135" s="46"/>
      <c r="C135" s="74"/>
      <c r="D135" s="247" t="s">
        <v>140</v>
      </c>
      <c r="E135" s="74"/>
      <c r="F135" s="248" t="s">
        <v>200</v>
      </c>
      <c r="G135" s="74"/>
      <c r="H135" s="74"/>
      <c r="I135" s="203"/>
      <c r="J135" s="74"/>
      <c r="K135" s="74"/>
      <c r="L135" s="72"/>
      <c r="M135" s="249"/>
      <c r="N135" s="47"/>
      <c r="O135" s="47"/>
      <c r="P135" s="47"/>
      <c r="Q135" s="47"/>
      <c r="R135" s="47"/>
      <c r="S135" s="47"/>
      <c r="T135" s="95"/>
      <c r="AT135" s="24" t="s">
        <v>140</v>
      </c>
      <c r="AU135" s="24" t="s">
        <v>82</v>
      </c>
    </row>
    <row r="136" s="12" customFormat="1">
      <c r="B136" s="250"/>
      <c r="C136" s="251"/>
      <c r="D136" s="247" t="s">
        <v>142</v>
      </c>
      <c r="E136" s="252" t="s">
        <v>21</v>
      </c>
      <c r="F136" s="253" t="s">
        <v>228</v>
      </c>
      <c r="G136" s="251"/>
      <c r="H136" s="252" t="s">
        <v>21</v>
      </c>
      <c r="I136" s="254"/>
      <c r="J136" s="251"/>
      <c r="K136" s="251"/>
      <c r="L136" s="255"/>
      <c r="M136" s="256"/>
      <c r="N136" s="257"/>
      <c r="O136" s="257"/>
      <c r="P136" s="257"/>
      <c r="Q136" s="257"/>
      <c r="R136" s="257"/>
      <c r="S136" s="257"/>
      <c r="T136" s="258"/>
      <c r="AT136" s="259" t="s">
        <v>142</v>
      </c>
      <c r="AU136" s="259" t="s">
        <v>82</v>
      </c>
      <c r="AV136" s="12" t="s">
        <v>80</v>
      </c>
      <c r="AW136" s="12" t="s">
        <v>37</v>
      </c>
      <c r="AX136" s="12" t="s">
        <v>73</v>
      </c>
      <c r="AY136" s="259" t="s">
        <v>130</v>
      </c>
    </row>
    <row r="137" s="13" customFormat="1">
      <c r="B137" s="260"/>
      <c r="C137" s="261"/>
      <c r="D137" s="247" t="s">
        <v>142</v>
      </c>
      <c r="E137" s="262" t="s">
        <v>21</v>
      </c>
      <c r="F137" s="263" t="s">
        <v>229</v>
      </c>
      <c r="G137" s="261"/>
      <c r="H137" s="264">
        <v>5.476</v>
      </c>
      <c r="I137" s="265"/>
      <c r="J137" s="261"/>
      <c r="K137" s="261"/>
      <c r="L137" s="266"/>
      <c r="M137" s="267"/>
      <c r="N137" s="268"/>
      <c r="O137" s="268"/>
      <c r="P137" s="268"/>
      <c r="Q137" s="268"/>
      <c r="R137" s="268"/>
      <c r="S137" s="268"/>
      <c r="T137" s="269"/>
      <c r="AT137" s="270" t="s">
        <v>142</v>
      </c>
      <c r="AU137" s="270" t="s">
        <v>82</v>
      </c>
      <c r="AV137" s="13" t="s">
        <v>82</v>
      </c>
      <c r="AW137" s="13" t="s">
        <v>37</v>
      </c>
      <c r="AX137" s="13" t="s">
        <v>80</v>
      </c>
      <c r="AY137" s="270" t="s">
        <v>130</v>
      </c>
    </row>
    <row r="138" s="1" customFormat="1" ht="63.75" customHeight="1">
      <c r="B138" s="46"/>
      <c r="C138" s="235" t="s">
        <v>230</v>
      </c>
      <c r="D138" s="235" t="s">
        <v>133</v>
      </c>
      <c r="E138" s="236" t="s">
        <v>231</v>
      </c>
      <c r="F138" s="237" t="s">
        <v>232</v>
      </c>
      <c r="G138" s="238" t="s">
        <v>173</v>
      </c>
      <c r="H138" s="239">
        <v>471.37599999999998</v>
      </c>
      <c r="I138" s="240"/>
      <c r="J138" s="241">
        <f>ROUND(I138*H138,2)</f>
        <v>0</v>
      </c>
      <c r="K138" s="237" t="s">
        <v>137</v>
      </c>
      <c r="L138" s="72"/>
      <c r="M138" s="242" t="s">
        <v>21</v>
      </c>
      <c r="N138" s="243" t="s">
        <v>44</v>
      </c>
      <c r="O138" s="47"/>
      <c r="P138" s="244">
        <f>O138*H138</f>
        <v>0</v>
      </c>
      <c r="Q138" s="244">
        <v>0</v>
      </c>
      <c r="R138" s="244">
        <f>Q138*H138</f>
        <v>0</v>
      </c>
      <c r="S138" s="244">
        <v>0</v>
      </c>
      <c r="T138" s="245">
        <f>S138*H138</f>
        <v>0</v>
      </c>
      <c r="AR138" s="24" t="s">
        <v>138</v>
      </c>
      <c r="AT138" s="24" t="s">
        <v>133</v>
      </c>
      <c r="AU138" s="24" t="s">
        <v>82</v>
      </c>
      <c r="AY138" s="24" t="s">
        <v>130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24" t="s">
        <v>80</v>
      </c>
      <c r="BK138" s="246">
        <f>ROUND(I138*H138,2)</f>
        <v>0</v>
      </c>
      <c r="BL138" s="24" t="s">
        <v>138</v>
      </c>
      <c r="BM138" s="24" t="s">
        <v>233</v>
      </c>
    </row>
    <row r="139" s="1" customFormat="1">
      <c r="B139" s="46"/>
      <c r="C139" s="74"/>
      <c r="D139" s="247" t="s">
        <v>140</v>
      </c>
      <c r="E139" s="74"/>
      <c r="F139" s="248" t="s">
        <v>234</v>
      </c>
      <c r="G139" s="74"/>
      <c r="H139" s="74"/>
      <c r="I139" s="203"/>
      <c r="J139" s="74"/>
      <c r="K139" s="74"/>
      <c r="L139" s="72"/>
      <c r="M139" s="249"/>
      <c r="N139" s="47"/>
      <c r="O139" s="47"/>
      <c r="P139" s="47"/>
      <c r="Q139" s="47"/>
      <c r="R139" s="47"/>
      <c r="S139" s="47"/>
      <c r="T139" s="95"/>
      <c r="AT139" s="24" t="s">
        <v>140</v>
      </c>
      <c r="AU139" s="24" t="s">
        <v>82</v>
      </c>
    </row>
    <row r="140" s="12" customFormat="1">
      <c r="B140" s="250"/>
      <c r="C140" s="251"/>
      <c r="D140" s="247" t="s">
        <v>142</v>
      </c>
      <c r="E140" s="252" t="s">
        <v>21</v>
      </c>
      <c r="F140" s="253" t="s">
        <v>235</v>
      </c>
      <c r="G140" s="251"/>
      <c r="H140" s="252" t="s">
        <v>21</v>
      </c>
      <c r="I140" s="254"/>
      <c r="J140" s="251"/>
      <c r="K140" s="251"/>
      <c r="L140" s="255"/>
      <c r="M140" s="256"/>
      <c r="N140" s="257"/>
      <c r="O140" s="257"/>
      <c r="P140" s="257"/>
      <c r="Q140" s="257"/>
      <c r="R140" s="257"/>
      <c r="S140" s="257"/>
      <c r="T140" s="258"/>
      <c r="AT140" s="259" t="s">
        <v>142</v>
      </c>
      <c r="AU140" s="259" t="s">
        <v>82</v>
      </c>
      <c r="AV140" s="12" t="s">
        <v>80</v>
      </c>
      <c r="AW140" s="12" t="s">
        <v>37</v>
      </c>
      <c r="AX140" s="12" t="s">
        <v>73</v>
      </c>
      <c r="AY140" s="259" t="s">
        <v>130</v>
      </c>
    </row>
    <row r="141" s="13" customFormat="1">
      <c r="B141" s="260"/>
      <c r="C141" s="261"/>
      <c r="D141" s="247" t="s">
        <v>142</v>
      </c>
      <c r="E141" s="262" t="s">
        <v>21</v>
      </c>
      <c r="F141" s="263" t="s">
        <v>176</v>
      </c>
      <c r="G141" s="261"/>
      <c r="H141" s="264">
        <v>471.37599999999998</v>
      </c>
      <c r="I141" s="265"/>
      <c r="J141" s="261"/>
      <c r="K141" s="261"/>
      <c r="L141" s="266"/>
      <c r="M141" s="267"/>
      <c r="N141" s="268"/>
      <c r="O141" s="268"/>
      <c r="P141" s="268"/>
      <c r="Q141" s="268"/>
      <c r="R141" s="268"/>
      <c r="S141" s="268"/>
      <c r="T141" s="269"/>
      <c r="AT141" s="270" t="s">
        <v>142</v>
      </c>
      <c r="AU141" s="270" t="s">
        <v>82</v>
      </c>
      <c r="AV141" s="13" t="s">
        <v>82</v>
      </c>
      <c r="AW141" s="13" t="s">
        <v>37</v>
      </c>
      <c r="AX141" s="13" t="s">
        <v>80</v>
      </c>
      <c r="AY141" s="270" t="s">
        <v>130</v>
      </c>
    </row>
    <row r="142" s="1" customFormat="1" ht="153" customHeight="1">
      <c r="B142" s="46"/>
      <c r="C142" s="235" t="s">
        <v>236</v>
      </c>
      <c r="D142" s="235" t="s">
        <v>133</v>
      </c>
      <c r="E142" s="236" t="s">
        <v>237</v>
      </c>
      <c r="F142" s="237" t="s">
        <v>238</v>
      </c>
      <c r="G142" s="238" t="s">
        <v>173</v>
      </c>
      <c r="H142" s="239">
        <v>471.37599999999998</v>
      </c>
      <c r="I142" s="240"/>
      <c r="J142" s="241">
        <f>ROUND(I142*H142,2)</f>
        <v>0</v>
      </c>
      <c r="K142" s="237" t="s">
        <v>137</v>
      </c>
      <c r="L142" s="72"/>
      <c r="M142" s="242" t="s">
        <v>21</v>
      </c>
      <c r="N142" s="243" t="s">
        <v>44</v>
      </c>
      <c r="O142" s="47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AR142" s="24" t="s">
        <v>138</v>
      </c>
      <c r="AT142" s="24" t="s">
        <v>133</v>
      </c>
      <c r="AU142" s="24" t="s">
        <v>82</v>
      </c>
      <c r="AY142" s="24" t="s">
        <v>130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24" t="s">
        <v>80</v>
      </c>
      <c r="BK142" s="246">
        <f>ROUND(I142*H142,2)</f>
        <v>0</v>
      </c>
      <c r="BL142" s="24" t="s">
        <v>138</v>
      </c>
      <c r="BM142" s="24" t="s">
        <v>239</v>
      </c>
    </row>
    <row r="143" s="1" customFormat="1">
      <c r="B143" s="46"/>
      <c r="C143" s="74"/>
      <c r="D143" s="247" t="s">
        <v>140</v>
      </c>
      <c r="E143" s="74"/>
      <c r="F143" s="248" t="s">
        <v>200</v>
      </c>
      <c r="G143" s="74"/>
      <c r="H143" s="74"/>
      <c r="I143" s="203"/>
      <c r="J143" s="74"/>
      <c r="K143" s="74"/>
      <c r="L143" s="72"/>
      <c r="M143" s="249"/>
      <c r="N143" s="47"/>
      <c r="O143" s="47"/>
      <c r="P143" s="47"/>
      <c r="Q143" s="47"/>
      <c r="R143" s="47"/>
      <c r="S143" s="47"/>
      <c r="T143" s="95"/>
      <c r="AT143" s="24" t="s">
        <v>140</v>
      </c>
      <c r="AU143" s="24" t="s">
        <v>82</v>
      </c>
    </row>
    <row r="144" s="12" customFormat="1">
      <c r="B144" s="250"/>
      <c r="C144" s="251"/>
      <c r="D144" s="247" t="s">
        <v>142</v>
      </c>
      <c r="E144" s="252" t="s">
        <v>21</v>
      </c>
      <c r="F144" s="253" t="s">
        <v>240</v>
      </c>
      <c r="G144" s="251"/>
      <c r="H144" s="252" t="s">
        <v>21</v>
      </c>
      <c r="I144" s="254"/>
      <c r="J144" s="251"/>
      <c r="K144" s="251"/>
      <c r="L144" s="255"/>
      <c r="M144" s="256"/>
      <c r="N144" s="257"/>
      <c r="O144" s="257"/>
      <c r="P144" s="257"/>
      <c r="Q144" s="257"/>
      <c r="R144" s="257"/>
      <c r="S144" s="257"/>
      <c r="T144" s="258"/>
      <c r="AT144" s="259" t="s">
        <v>142</v>
      </c>
      <c r="AU144" s="259" t="s">
        <v>82</v>
      </c>
      <c r="AV144" s="12" t="s">
        <v>80</v>
      </c>
      <c r="AW144" s="12" t="s">
        <v>37</v>
      </c>
      <c r="AX144" s="12" t="s">
        <v>73</v>
      </c>
      <c r="AY144" s="259" t="s">
        <v>130</v>
      </c>
    </row>
    <row r="145" s="13" customFormat="1">
      <c r="B145" s="260"/>
      <c r="C145" s="261"/>
      <c r="D145" s="247" t="s">
        <v>142</v>
      </c>
      <c r="E145" s="262" t="s">
        <v>21</v>
      </c>
      <c r="F145" s="263" t="s">
        <v>176</v>
      </c>
      <c r="G145" s="261"/>
      <c r="H145" s="264">
        <v>471.37599999999998</v>
      </c>
      <c r="I145" s="265"/>
      <c r="J145" s="261"/>
      <c r="K145" s="261"/>
      <c r="L145" s="266"/>
      <c r="M145" s="267"/>
      <c r="N145" s="268"/>
      <c r="O145" s="268"/>
      <c r="P145" s="268"/>
      <c r="Q145" s="268"/>
      <c r="R145" s="268"/>
      <c r="S145" s="268"/>
      <c r="T145" s="269"/>
      <c r="AT145" s="270" t="s">
        <v>142</v>
      </c>
      <c r="AU145" s="270" t="s">
        <v>82</v>
      </c>
      <c r="AV145" s="13" t="s">
        <v>82</v>
      </c>
      <c r="AW145" s="13" t="s">
        <v>37</v>
      </c>
      <c r="AX145" s="13" t="s">
        <v>80</v>
      </c>
      <c r="AY145" s="270" t="s">
        <v>130</v>
      </c>
    </row>
    <row r="146" s="1" customFormat="1" ht="153" customHeight="1">
      <c r="B146" s="46"/>
      <c r="C146" s="235" t="s">
        <v>241</v>
      </c>
      <c r="D146" s="235" t="s">
        <v>133</v>
      </c>
      <c r="E146" s="236" t="s">
        <v>242</v>
      </c>
      <c r="F146" s="237" t="s">
        <v>243</v>
      </c>
      <c r="G146" s="238" t="s">
        <v>173</v>
      </c>
      <c r="H146" s="239">
        <v>168.101</v>
      </c>
      <c r="I146" s="240"/>
      <c r="J146" s="241">
        <f>ROUND(I146*H146,2)</f>
        <v>0</v>
      </c>
      <c r="K146" s="237" t="s">
        <v>137</v>
      </c>
      <c r="L146" s="72"/>
      <c r="M146" s="242" t="s">
        <v>21</v>
      </c>
      <c r="N146" s="243" t="s">
        <v>44</v>
      </c>
      <c r="O146" s="47"/>
      <c r="P146" s="244">
        <f>O146*H146</f>
        <v>0</v>
      </c>
      <c r="Q146" s="244">
        <v>0</v>
      </c>
      <c r="R146" s="244">
        <f>Q146*H146</f>
        <v>0</v>
      </c>
      <c r="S146" s="244">
        <v>0</v>
      </c>
      <c r="T146" s="245">
        <f>S146*H146</f>
        <v>0</v>
      </c>
      <c r="AR146" s="24" t="s">
        <v>138</v>
      </c>
      <c r="AT146" s="24" t="s">
        <v>133</v>
      </c>
      <c r="AU146" s="24" t="s">
        <v>82</v>
      </c>
      <c r="AY146" s="24" t="s">
        <v>130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24" t="s">
        <v>80</v>
      </c>
      <c r="BK146" s="246">
        <f>ROUND(I146*H146,2)</f>
        <v>0</v>
      </c>
      <c r="BL146" s="24" t="s">
        <v>138</v>
      </c>
      <c r="BM146" s="24" t="s">
        <v>244</v>
      </c>
    </row>
    <row r="147" s="1" customFormat="1">
      <c r="B147" s="46"/>
      <c r="C147" s="74"/>
      <c r="D147" s="247" t="s">
        <v>140</v>
      </c>
      <c r="E147" s="74"/>
      <c r="F147" s="248" t="s">
        <v>200</v>
      </c>
      <c r="G147" s="74"/>
      <c r="H147" s="74"/>
      <c r="I147" s="203"/>
      <c r="J147" s="74"/>
      <c r="K147" s="74"/>
      <c r="L147" s="72"/>
      <c r="M147" s="249"/>
      <c r="N147" s="47"/>
      <c r="O147" s="47"/>
      <c r="P147" s="47"/>
      <c r="Q147" s="47"/>
      <c r="R147" s="47"/>
      <c r="S147" s="47"/>
      <c r="T147" s="95"/>
      <c r="AT147" s="24" t="s">
        <v>140</v>
      </c>
      <c r="AU147" s="24" t="s">
        <v>82</v>
      </c>
    </row>
    <row r="148" s="12" customFormat="1">
      <c r="B148" s="250"/>
      <c r="C148" s="251"/>
      <c r="D148" s="247" t="s">
        <v>142</v>
      </c>
      <c r="E148" s="252" t="s">
        <v>21</v>
      </c>
      <c r="F148" s="253" t="s">
        <v>245</v>
      </c>
      <c r="G148" s="251"/>
      <c r="H148" s="252" t="s">
        <v>21</v>
      </c>
      <c r="I148" s="254"/>
      <c r="J148" s="251"/>
      <c r="K148" s="251"/>
      <c r="L148" s="255"/>
      <c r="M148" s="256"/>
      <c r="N148" s="257"/>
      <c r="O148" s="257"/>
      <c r="P148" s="257"/>
      <c r="Q148" s="257"/>
      <c r="R148" s="257"/>
      <c r="S148" s="257"/>
      <c r="T148" s="258"/>
      <c r="AT148" s="259" t="s">
        <v>142</v>
      </c>
      <c r="AU148" s="259" t="s">
        <v>82</v>
      </c>
      <c r="AV148" s="12" t="s">
        <v>80</v>
      </c>
      <c r="AW148" s="12" t="s">
        <v>37</v>
      </c>
      <c r="AX148" s="12" t="s">
        <v>73</v>
      </c>
      <c r="AY148" s="259" t="s">
        <v>130</v>
      </c>
    </row>
    <row r="149" s="13" customFormat="1">
      <c r="B149" s="260"/>
      <c r="C149" s="261"/>
      <c r="D149" s="247" t="s">
        <v>142</v>
      </c>
      <c r="E149" s="262" t="s">
        <v>21</v>
      </c>
      <c r="F149" s="263" t="s">
        <v>246</v>
      </c>
      <c r="G149" s="261"/>
      <c r="H149" s="264">
        <v>168.101</v>
      </c>
      <c r="I149" s="265"/>
      <c r="J149" s="261"/>
      <c r="K149" s="261"/>
      <c r="L149" s="266"/>
      <c r="M149" s="281"/>
      <c r="N149" s="282"/>
      <c r="O149" s="282"/>
      <c r="P149" s="282"/>
      <c r="Q149" s="282"/>
      <c r="R149" s="282"/>
      <c r="S149" s="282"/>
      <c r="T149" s="283"/>
      <c r="AT149" s="270" t="s">
        <v>142</v>
      </c>
      <c r="AU149" s="270" t="s">
        <v>82</v>
      </c>
      <c r="AV149" s="13" t="s">
        <v>82</v>
      </c>
      <c r="AW149" s="13" t="s">
        <v>37</v>
      </c>
      <c r="AX149" s="13" t="s">
        <v>80</v>
      </c>
      <c r="AY149" s="270" t="s">
        <v>130</v>
      </c>
    </row>
    <row r="150" s="1" customFormat="1" ht="6.96" customHeight="1">
      <c r="B150" s="67"/>
      <c r="C150" s="68"/>
      <c r="D150" s="68"/>
      <c r="E150" s="68"/>
      <c r="F150" s="68"/>
      <c r="G150" s="68"/>
      <c r="H150" s="68"/>
      <c r="I150" s="178"/>
      <c r="J150" s="68"/>
      <c r="K150" s="68"/>
      <c r="L150" s="72"/>
    </row>
  </sheetData>
  <sheetProtection sheet="1" autoFilter="0" formatColumns="0" formatRows="0" objects="1" scenarios="1" spinCount="100000" saltValue="hRlH+G67LIvB4p+s6Z1oyQEpowuQeez/hrxW3z1SYknQJrynBmMsnpRBx88t7i9k3C9DIumFAcF4liug5WLI9g==" hashValue="QlGdjnfJ78+HKRpcskNsoJzdmUKgED7HWtWgV1w6iN2F7Yh76gjnpobMqla5yQjMYYoVbwV4GsT9Vh2NAtKL1w==" algorithmName="SHA-512" password="CC35"/>
  <autoFilter ref="C83:K149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97</v>
      </c>
      <c r="G1" s="151" t="s">
        <v>98</v>
      </c>
      <c r="H1" s="151"/>
      <c r="I1" s="152"/>
      <c r="J1" s="151" t="s">
        <v>99</v>
      </c>
      <c r="K1" s="150" t="s">
        <v>100</v>
      </c>
      <c r="L1" s="151" t="s">
        <v>101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SVP v úseku Mikulášovice d.n. - Panský včetně dopravny Panský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103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104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105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247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20. 9. 2018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ROUND(J84,2)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ROUND(SUM(BE84:BE248), 2)</f>
        <v>0</v>
      </c>
      <c r="G32" s="47"/>
      <c r="H32" s="47"/>
      <c r="I32" s="170">
        <v>0.20999999999999999</v>
      </c>
      <c r="J32" s="169">
        <f>ROUND(ROUND((SUM(BE84:BE248)),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ROUND(SUM(BF84:BF248), 2)</f>
        <v>0</v>
      </c>
      <c r="G33" s="47"/>
      <c r="H33" s="47"/>
      <c r="I33" s="170">
        <v>0.14999999999999999</v>
      </c>
      <c r="J33" s="169">
        <f>ROUND(ROUND((SUM(BF84:BF248)),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ROUND(SUM(BG84:BG248),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ROUND(SUM(BH84:BH248),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ROUND(SUM(BI84:BI248),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SVP v úseku Mikulášovice d.n. - Panský včetně dopravny Panský</v>
      </c>
      <c r="F47" s="40"/>
      <c r="G47" s="40"/>
      <c r="H47" s="40"/>
      <c r="I47" s="156"/>
      <c r="J47" s="47"/>
      <c r="K47" s="51"/>
    </row>
    <row r="48">
      <c r="B48" s="28"/>
      <c r="C48" s="40" t="s">
        <v>103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104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105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01.2 - SO 02 - Dopravna Panský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trať 084</v>
      </c>
      <c r="G53" s="47"/>
      <c r="H53" s="47"/>
      <c r="I53" s="158" t="s">
        <v>25</v>
      </c>
      <c r="J53" s="159" t="str">
        <f>IF(J14="","",J14)</f>
        <v>20. 9. 2018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J84</f>
        <v>0</v>
      </c>
      <c r="K60" s="51"/>
      <c r="AU60" s="24" t="s">
        <v>111</v>
      </c>
    </row>
    <row r="61" s="8" customFormat="1" ht="24.96" customHeight="1">
      <c r="B61" s="189"/>
      <c r="C61" s="190"/>
      <c r="D61" s="191" t="s">
        <v>112</v>
      </c>
      <c r="E61" s="192"/>
      <c r="F61" s="192"/>
      <c r="G61" s="192"/>
      <c r="H61" s="192"/>
      <c r="I61" s="193"/>
      <c r="J61" s="194">
        <f>J85</f>
        <v>0</v>
      </c>
      <c r="K61" s="195"/>
    </row>
    <row r="62" s="9" customFormat="1" ht="19.92" customHeight="1">
      <c r="B62" s="196"/>
      <c r="C62" s="197"/>
      <c r="D62" s="198" t="s">
        <v>113</v>
      </c>
      <c r="E62" s="199"/>
      <c r="F62" s="199"/>
      <c r="G62" s="199"/>
      <c r="H62" s="199"/>
      <c r="I62" s="200"/>
      <c r="J62" s="201">
        <f>J86</f>
        <v>0</v>
      </c>
      <c r="K62" s="202"/>
    </row>
    <row r="63" s="1" customFormat="1" ht="21.84" customHeight="1">
      <c r="B63" s="46"/>
      <c r="C63" s="47"/>
      <c r="D63" s="47"/>
      <c r="E63" s="47"/>
      <c r="F63" s="47"/>
      <c r="G63" s="47"/>
      <c r="H63" s="47"/>
      <c r="I63" s="156"/>
      <c r="J63" s="47"/>
      <c r="K63" s="51"/>
    </row>
    <row r="64" s="1" customFormat="1" ht="6.96" customHeight="1">
      <c r="B64" s="67"/>
      <c r="C64" s="68"/>
      <c r="D64" s="68"/>
      <c r="E64" s="68"/>
      <c r="F64" s="68"/>
      <c r="G64" s="68"/>
      <c r="H64" s="68"/>
      <c r="I64" s="178"/>
      <c r="J64" s="68"/>
      <c r="K64" s="69"/>
    </row>
    <row r="68" s="1" customFormat="1" ht="6.96" customHeight="1">
      <c r="B68" s="70"/>
      <c r="C68" s="71"/>
      <c r="D68" s="71"/>
      <c r="E68" s="71"/>
      <c r="F68" s="71"/>
      <c r="G68" s="71"/>
      <c r="H68" s="71"/>
      <c r="I68" s="181"/>
      <c r="J68" s="71"/>
      <c r="K68" s="71"/>
      <c r="L68" s="72"/>
    </row>
    <row r="69" s="1" customFormat="1" ht="36.96" customHeight="1">
      <c r="B69" s="46"/>
      <c r="C69" s="73" t="s">
        <v>114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6.96" customHeight="1">
      <c r="B70" s="46"/>
      <c r="C70" s="74"/>
      <c r="D70" s="74"/>
      <c r="E70" s="74"/>
      <c r="F70" s="74"/>
      <c r="G70" s="74"/>
      <c r="H70" s="74"/>
      <c r="I70" s="203"/>
      <c r="J70" s="74"/>
      <c r="K70" s="74"/>
      <c r="L70" s="72"/>
    </row>
    <row r="71" s="1" customFormat="1" ht="14.4" customHeight="1">
      <c r="B71" s="46"/>
      <c r="C71" s="76" t="s">
        <v>18</v>
      </c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 ht="16.5" customHeight="1">
      <c r="B72" s="46"/>
      <c r="C72" s="74"/>
      <c r="D72" s="74"/>
      <c r="E72" s="204" t="str">
        <f>E7</f>
        <v>SVP v úseku Mikulášovice d.n. - Panský včetně dopravny Panský</v>
      </c>
      <c r="F72" s="76"/>
      <c r="G72" s="76"/>
      <c r="H72" s="76"/>
      <c r="I72" s="203"/>
      <c r="J72" s="74"/>
      <c r="K72" s="74"/>
      <c r="L72" s="72"/>
    </row>
    <row r="73">
      <c r="B73" s="28"/>
      <c r="C73" s="76" t="s">
        <v>103</v>
      </c>
      <c r="D73" s="205"/>
      <c r="E73" s="205"/>
      <c r="F73" s="205"/>
      <c r="G73" s="205"/>
      <c r="H73" s="205"/>
      <c r="I73" s="148"/>
      <c r="J73" s="205"/>
      <c r="K73" s="205"/>
      <c r="L73" s="206"/>
    </row>
    <row r="74" s="1" customFormat="1" ht="16.5" customHeight="1">
      <c r="B74" s="46"/>
      <c r="C74" s="74"/>
      <c r="D74" s="74"/>
      <c r="E74" s="204" t="s">
        <v>104</v>
      </c>
      <c r="F74" s="74"/>
      <c r="G74" s="74"/>
      <c r="H74" s="74"/>
      <c r="I74" s="203"/>
      <c r="J74" s="74"/>
      <c r="K74" s="74"/>
      <c r="L74" s="72"/>
    </row>
    <row r="75" s="1" customFormat="1" ht="14.4" customHeight="1">
      <c r="B75" s="46"/>
      <c r="C75" s="76" t="s">
        <v>105</v>
      </c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7.25" customHeight="1">
      <c r="B76" s="46"/>
      <c r="C76" s="74"/>
      <c r="D76" s="74"/>
      <c r="E76" s="82" t="str">
        <f>E11</f>
        <v>01.2 - SO 02 - Dopravna Panský</v>
      </c>
      <c r="F76" s="74"/>
      <c r="G76" s="74"/>
      <c r="H76" s="74"/>
      <c r="I76" s="203"/>
      <c r="J76" s="74"/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 ht="18" customHeight="1">
      <c r="B78" s="46"/>
      <c r="C78" s="76" t="s">
        <v>23</v>
      </c>
      <c r="D78" s="74"/>
      <c r="E78" s="74"/>
      <c r="F78" s="207" t="str">
        <f>F14</f>
        <v>trať 084</v>
      </c>
      <c r="G78" s="74"/>
      <c r="H78" s="74"/>
      <c r="I78" s="208" t="s">
        <v>25</v>
      </c>
      <c r="J78" s="85" t="str">
        <f>IF(J14="","",J14)</f>
        <v>20. 9. 2018</v>
      </c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203"/>
      <c r="J79" s="74"/>
      <c r="K79" s="74"/>
      <c r="L79" s="72"/>
    </row>
    <row r="80" s="1" customFormat="1">
      <c r="B80" s="46"/>
      <c r="C80" s="76" t="s">
        <v>27</v>
      </c>
      <c r="D80" s="74"/>
      <c r="E80" s="74"/>
      <c r="F80" s="207" t="str">
        <f>E17</f>
        <v>SŽDC s.o., OŘ Ústí n.L., ST Ústí n.L.</v>
      </c>
      <c r="G80" s="74"/>
      <c r="H80" s="74"/>
      <c r="I80" s="208" t="s">
        <v>35</v>
      </c>
      <c r="J80" s="207" t="str">
        <f>E23</f>
        <v xml:space="preserve"> </v>
      </c>
      <c r="K80" s="74"/>
      <c r="L80" s="72"/>
    </row>
    <row r="81" s="1" customFormat="1" ht="14.4" customHeight="1">
      <c r="B81" s="46"/>
      <c r="C81" s="76" t="s">
        <v>33</v>
      </c>
      <c r="D81" s="74"/>
      <c r="E81" s="74"/>
      <c r="F81" s="207" t="str">
        <f>IF(E20="","",E20)</f>
        <v/>
      </c>
      <c r="G81" s="74"/>
      <c r="H81" s="74"/>
      <c r="I81" s="203"/>
      <c r="J81" s="74"/>
      <c r="K81" s="74"/>
      <c r="L81" s="72"/>
    </row>
    <row r="82" s="1" customFormat="1" ht="10.32" customHeight="1">
      <c r="B82" s="46"/>
      <c r="C82" s="74"/>
      <c r="D82" s="74"/>
      <c r="E82" s="74"/>
      <c r="F82" s="74"/>
      <c r="G82" s="74"/>
      <c r="H82" s="74"/>
      <c r="I82" s="203"/>
      <c r="J82" s="74"/>
      <c r="K82" s="74"/>
      <c r="L82" s="72"/>
    </row>
    <row r="83" s="10" customFormat="1" ht="29.28" customHeight="1">
      <c r="B83" s="209"/>
      <c r="C83" s="210" t="s">
        <v>115</v>
      </c>
      <c r="D83" s="211" t="s">
        <v>58</v>
      </c>
      <c r="E83" s="211" t="s">
        <v>54</v>
      </c>
      <c r="F83" s="211" t="s">
        <v>116</v>
      </c>
      <c r="G83" s="211" t="s">
        <v>117</v>
      </c>
      <c r="H83" s="211" t="s">
        <v>118</v>
      </c>
      <c r="I83" s="212" t="s">
        <v>119</v>
      </c>
      <c r="J83" s="211" t="s">
        <v>109</v>
      </c>
      <c r="K83" s="213" t="s">
        <v>120</v>
      </c>
      <c r="L83" s="214"/>
      <c r="M83" s="102" t="s">
        <v>121</v>
      </c>
      <c r="N83" s="103" t="s">
        <v>43</v>
      </c>
      <c r="O83" s="103" t="s">
        <v>122</v>
      </c>
      <c r="P83" s="103" t="s">
        <v>123</v>
      </c>
      <c r="Q83" s="103" t="s">
        <v>124</v>
      </c>
      <c r="R83" s="103" t="s">
        <v>125</v>
      </c>
      <c r="S83" s="103" t="s">
        <v>126</v>
      </c>
      <c r="T83" s="104" t="s">
        <v>127</v>
      </c>
    </row>
    <row r="84" s="1" customFormat="1" ht="29.28" customHeight="1">
      <c r="B84" s="46"/>
      <c r="C84" s="108" t="s">
        <v>110</v>
      </c>
      <c r="D84" s="74"/>
      <c r="E84" s="74"/>
      <c r="F84" s="74"/>
      <c r="G84" s="74"/>
      <c r="H84" s="74"/>
      <c r="I84" s="203"/>
      <c r="J84" s="215">
        <f>BK84</f>
        <v>0</v>
      </c>
      <c r="K84" s="74"/>
      <c r="L84" s="72"/>
      <c r="M84" s="105"/>
      <c r="N84" s="106"/>
      <c r="O84" s="106"/>
      <c r="P84" s="216">
        <f>P85</f>
        <v>0</v>
      </c>
      <c r="Q84" s="106"/>
      <c r="R84" s="216">
        <f>R85</f>
        <v>436.17005</v>
      </c>
      <c r="S84" s="106"/>
      <c r="T84" s="217">
        <f>T85</f>
        <v>0</v>
      </c>
      <c r="AT84" s="24" t="s">
        <v>72</v>
      </c>
      <c r="AU84" s="24" t="s">
        <v>111</v>
      </c>
      <c r="BK84" s="218">
        <f>BK85</f>
        <v>0</v>
      </c>
    </row>
    <row r="85" s="11" customFormat="1" ht="37.44" customHeight="1">
      <c r="B85" s="219"/>
      <c r="C85" s="220"/>
      <c r="D85" s="221" t="s">
        <v>72</v>
      </c>
      <c r="E85" s="222" t="s">
        <v>128</v>
      </c>
      <c r="F85" s="222" t="s">
        <v>129</v>
      </c>
      <c r="G85" s="220"/>
      <c r="H85" s="220"/>
      <c r="I85" s="223"/>
      <c r="J85" s="224">
        <f>BK85</f>
        <v>0</v>
      </c>
      <c r="K85" s="220"/>
      <c r="L85" s="225"/>
      <c r="M85" s="226"/>
      <c r="N85" s="227"/>
      <c r="O85" s="227"/>
      <c r="P85" s="228">
        <f>P86</f>
        <v>0</v>
      </c>
      <c r="Q85" s="227"/>
      <c r="R85" s="228">
        <f>R86</f>
        <v>436.17005</v>
      </c>
      <c r="S85" s="227"/>
      <c r="T85" s="229">
        <f>T86</f>
        <v>0</v>
      </c>
      <c r="AR85" s="230" t="s">
        <v>80</v>
      </c>
      <c r="AT85" s="231" t="s">
        <v>72</v>
      </c>
      <c r="AU85" s="231" t="s">
        <v>73</v>
      </c>
      <c r="AY85" s="230" t="s">
        <v>130</v>
      </c>
      <c r="BK85" s="232">
        <f>BK86</f>
        <v>0</v>
      </c>
    </row>
    <row r="86" s="11" customFormat="1" ht="19.92" customHeight="1">
      <c r="B86" s="219"/>
      <c r="C86" s="220"/>
      <c r="D86" s="221" t="s">
        <v>72</v>
      </c>
      <c r="E86" s="233" t="s">
        <v>131</v>
      </c>
      <c r="F86" s="233" t="s">
        <v>132</v>
      </c>
      <c r="G86" s="220"/>
      <c r="H86" s="220"/>
      <c r="I86" s="223"/>
      <c r="J86" s="234">
        <f>BK86</f>
        <v>0</v>
      </c>
      <c r="K86" s="220"/>
      <c r="L86" s="225"/>
      <c r="M86" s="226"/>
      <c r="N86" s="227"/>
      <c r="O86" s="227"/>
      <c r="P86" s="228">
        <f>SUM(P87:P248)</f>
        <v>0</v>
      </c>
      <c r="Q86" s="227"/>
      <c r="R86" s="228">
        <f>SUM(R87:R248)</f>
        <v>436.17005</v>
      </c>
      <c r="S86" s="227"/>
      <c r="T86" s="229">
        <f>SUM(T87:T248)</f>
        <v>0</v>
      </c>
      <c r="AR86" s="230" t="s">
        <v>80</v>
      </c>
      <c r="AT86" s="231" t="s">
        <v>72</v>
      </c>
      <c r="AU86" s="231" t="s">
        <v>80</v>
      </c>
      <c r="AY86" s="230" t="s">
        <v>130</v>
      </c>
      <c r="BK86" s="232">
        <f>SUM(BK87:BK248)</f>
        <v>0</v>
      </c>
    </row>
    <row r="87" s="1" customFormat="1" ht="51" customHeight="1">
      <c r="B87" s="46"/>
      <c r="C87" s="235" t="s">
        <v>80</v>
      </c>
      <c r="D87" s="235" t="s">
        <v>133</v>
      </c>
      <c r="E87" s="236" t="s">
        <v>248</v>
      </c>
      <c r="F87" s="237" t="s">
        <v>249</v>
      </c>
      <c r="G87" s="238" t="s">
        <v>250</v>
      </c>
      <c r="H87" s="239">
        <v>600</v>
      </c>
      <c r="I87" s="240"/>
      <c r="J87" s="241">
        <f>ROUND(I87*H87,2)</f>
        <v>0</v>
      </c>
      <c r="K87" s="237" t="s">
        <v>137</v>
      </c>
      <c r="L87" s="72"/>
      <c r="M87" s="242" t="s">
        <v>21</v>
      </c>
      <c r="N87" s="243" t="s">
        <v>44</v>
      </c>
      <c r="O87" s="47"/>
      <c r="P87" s="244">
        <f>O87*H87</f>
        <v>0</v>
      </c>
      <c r="Q87" s="244">
        <v>0</v>
      </c>
      <c r="R87" s="244">
        <f>Q87*H87</f>
        <v>0</v>
      </c>
      <c r="S87" s="244">
        <v>0</v>
      </c>
      <c r="T87" s="245">
        <f>S87*H87</f>
        <v>0</v>
      </c>
      <c r="AR87" s="24" t="s">
        <v>138</v>
      </c>
      <c r="AT87" s="24" t="s">
        <v>133</v>
      </c>
      <c r="AU87" s="24" t="s">
        <v>82</v>
      </c>
      <c r="AY87" s="24" t="s">
        <v>130</v>
      </c>
      <c r="BE87" s="246">
        <f>IF(N87="základní",J87,0)</f>
        <v>0</v>
      </c>
      <c r="BF87" s="246">
        <f>IF(N87="snížená",J87,0)</f>
        <v>0</v>
      </c>
      <c r="BG87" s="246">
        <f>IF(N87="zákl. přenesená",J87,0)</f>
        <v>0</v>
      </c>
      <c r="BH87" s="246">
        <f>IF(N87="sníž. přenesená",J87,0)</f>
        <v>0</v>
      </c>
      <c r="BI87" s="246">
        <f>IF(N87="nulová",J87,0)</f>
        <v>0</v>
      </c>
      <c r="BJ87" s="24" t="s">
        <v>80</v>
      </c>
      <c r="BK87" s="246">
        <f>ROUND(I87*H87,2)</f>
        <v>0</v>
      </c>
      <c r="BL87" s="24" t="s">
        <v>138</v>
      </c>
      <c r="BM87" s="24" t="s">
        <v>251</v>
      </c>
    </row>
    <row r="88" s="1" customFormat="1">
      <c r="B88" s="46"/>
      <c r="C88" s="74"/>
      <c r="D88" s="247" t="s">
        <v>140</v>
      </c>
      <c r="E88" s="74"/>
      <c r="F88" s="248" t="s">
        <v>252</v>
      </c>
      <c r="G88" s="74"/>
      <c r="H88" s="74"/>
      <c r="I88" s="203"/>
      <c r="J88" s="74"/>
      <c r="K88" s="74"/>
      <c r="L88" s="72"/>
      <c r="M88" s="249"/>
      <c r="N88" s="47"/>
      <c r="O88" s="47"/>
      <c r="P88" s="47"/>
      <c r="Q88" s="47"/>
      <c r="R88" s="47"/>
      <c r="S88" s="47"/>
      <c r="T88" s="95"/>
      <c r="AT88" s="24" t="s">
        <v>140</v>
      </c>
      <c r="AU88" s="24" t="s">
        <v>82</v>
      </c>
    </row>
    <row r="89" s="13" customFormat="1">
      <c r="B89" s="260"/>
      <c r="C89" s="261"/>
      <c r="D89" s="247" t="s">
        <v>142</v>
      </c>
      <c r="E89" s="262" t="s">
        <v>21</v>
      </c>
      <c r="F89" s="263" t="s">
        <v>253</v>
      </c>
      <c r="G89" s="261"/>
      <c r="H89" s="264">
        <v>600</v>
      </c>
      <c r="I89" s="265"/>
      <c r="J89" s="261"/>
      <c r="K89" s="261"/>
      <c r="L89" s="266"/>
      <c r="M89" s="267"/>
      <c r="N89" s="268"/>
      <c r="O89" s="268"/>
      <c r="P89" s="268"/>
      <c r="Q89" s="268"/>
      <c r="R89" s="268"/>
      <c r="S89" s="268"/>
      <c r="T89" s="269"/>
      <c r="AT89" s="270" t="s">
        <v>142</v>
      </c>
      <c r="AU89" s="270" t="s">
        <v>82</v>
      </c>
      <c r="AV89" s="13" t="s">
        <v>82</v>
      </c>
      <c r="AW89" s="13" t="s">
        <v>37</v>
      </c>
      <c r="AX89" s="13" t="s">
        <v>80</v>
      </c>
      <c r="AY89" s="270" t="s">
        <v>130</v>
      </c>
    </row>
    <row r="90" s="1" customFormat="1" ht="114.75" customHeight="1">
      <c r="B90" s="46"/>
      <c r="C90" s="235" t="s">
        <v>82</v>
      </c>
      <c r="D90" s="235" t="s">
        <v>133</v>
      </c>
      <c r="E90" s="236" t="s">
        <v>254</v>
      </c>
      <c r="F90" s="237" t="s">
        <v>255</v>
      </c>
      <c r="G90" s="238" t="s">
        <v>136</v>
      </c>
      <c r="H90" s="239">
        <v>48</v>
      </c>
      <c r="I90" s="240"/>
      <c r="J90" s="241">
        <f>ROUND(I90*H90,2)</f>
        <v>0</v>
      </c>
      <c r="K90" s="237" t="s">
        <v>137</v>
      </c>
      <c r="L90" s="72"/>
      <c r="M90" s="242" t="s">
        <v>21</v>
      </c>
      <c r="N90" s="243" t="s">
        <v>44</v>
      </c>
      <c r="O90" s="47"/>
      <c r="P90" s="244">
        <f>O90*H90</f>
        <v>0</v>
      </c>
      <c r="Q90" s="244">
        <v>0</v>
      </c>
      <c r="R90" s="244">
        <f>Q90*H90</f>
        <v>0</v>
      </c>
      <c r="S90" s="244">
        <v>0</v>
      </c>
      <c r="T90" s="245">
        <f>S90*H90</f>
        <v>0</v>
      </c>
      <c r="AR90" s="24" t="s">
        <v>138</v>
      </c>
      <c r="AT90" s="24" t="s">
        <v>133</v>
      </c>
      <c r="AU90" s="24" t="s">
        <v>82</v>
      </c>
      <c r="AY90" s="24" t="s">
        <v>130</v>
      </c>
      <c r="BE90" s="246">
        <f>IF(N90="základní",J90,0)</f>
        <v>0</v>
      </c>
      <c r="BF90" s="246">
        <f>IF(N90="snížená",J90,0)</f>
        <v>0</v>
      </c>
      <c r="BG90" s="246">
        <f>IF(N90="zákl. přenesená",J90,0)</f>
        <v>0</v>
      </c>
      <c r="BH90" s="246">
        <f>IF(N90="sníž. přenesená",J90,0)</f>
        <v>0</v>
      </c>
      <c r="BI90" s="246">
        <f>IF(N90="nulová",J90,0)</f>
        <v>0</v>
      </c>
      <c r="BJ90" s="24" t="s">
        <v>80</v>
      </c>
      <c r="BK90" s="246">
        <f>ROUND(I90*H90,2)</f>
        <v>0</v>
      </c>
      <c r="BL90" s="24" t="s">
        <v>138</v>
      </c>
      <c r="BM90" s="24" t="s">
        <v>256</v>
      </c>
    </row>
    <row r="91" s="1" customFormat="1">
      <c r="B91" s="46"/>
      <c r="C91" s="74"/>
      <c r="D91" s="247" t="s">
        <v>140</v>
      </c>
      <c r="E91" s="74"/>
      <c r="F91" s="248" t="s">
        <v>141</v>
      </c>
      <c r="G91" s="74"/>
      <c r="H91" s="74"/>
      <c r="I91" s="203"/>
      <c r="J91" s="74"/>
      <c r="K91" s="74"/>
      <c r="L91" s="72"/>
      <c r="M91" s="249"/>
      <c r="N91" s="47"/>
      <c r="O91" s="47"/>
      <c r="P91" s="47"/>
      <c r="Q91" s="47"/>
      <c r="R91" s="47"/>
      <c r="S91" s="47"/>
      <c r="T91" s="95"/>
      <c r="AT91" s="24" t="s">
        <v>140</v>
      </c>
      <c r="AU91" s="24" t="s">
        <v>82</v>
      </c>
    </row>
    <row r="92" s="12" customFormat="1">
      <c r="B92" s="250"/>
      <c r="C92" s="251"/>
      <c r="D92" s="247" t="s">
        <v>142</v>
      </c>
      <c r="E92" s="252" t="s">
        <v>21</v>
      </c>
      <c r="F92" s="253" t="s">
        <v>257</v>
      </c>
      <c r="G92" s="251"/>
      <c r="H92" s="252" t="s">
        <v>21</v>
      </c>
      <c r="I92" s="254"/>
      <c r="J92" s="251"/>
      <c r="K92" s="251"/>
      <c r="L92" s="255"/>
      <c r="M92" s="256"/>
      <c r="N92" s="257"/>
      <c r="O92" s="257"/>
      <c r="P92" s="257"/>
      <c r="Q92" s="257"/>
      <c r="R92" s="257"/>
      <c r="S92" s="257"/>
      <c r="T92" s="258"/>
      <c r="AT92" s="259" t="s">
        <v>142</v>
      </c>
      <c r="AU92" s="259" t="s">
        <v>82</v>
      </c>
      <c r="AV92" s="12" t="s">
        <v>80</v>
      </c>
      <c r="AW92" s="12" t="s">
        <v>37</v>
      </c>
      <c r="AX92" s="12" t="s">
        <v>73</v>
      </c>
      <c r="AY92" s="259" t="s">
        <v>130</v>
      </c>
    </row>
    <row r="93" s="13" customFormat="1">
      <c r="B93" s="260"/>
      <c r="C93" s="261"/>
      <c r="D93" s="247" t="s">
        <v>142</v>
      </c>
      <c r="E93" s="262" t="s">
        <v>21</v>
      </c>
      <c r="F93" s="263" t="s">
        <v>9</v>
      </c>
      <c r="G93" s="261"/>
      <c r="H93" s="264">
        <v>21</v>
      </c>
      <c r="I93" s="265"/>
      <c r="J93" s="261"/>
      <c r="K93" s="261"/>
      <c r="L93" s="266"/>
      <c r="M93" s="267"/>
      <c r="N93" s="268"/>
      <c r="O93" s="268"/>
      <c r="P93" s="268"/>
      <c r="Q93" s="268"/>
      <c r="R93" s="268"/>
      <c r="S93" s="268"/>
      <c r="T93" s="269"/>
      <c r="AT93" s="270" t="s">
        <v>142</v>
      </c>
      <c r="AU93" s="270" t="s">
        <v>82</v>
      </c>
      <c r="AV93" s="13" t="s">
        <v>82</v>
      </c>
      <c r="AW93" s="13" t="s">
        <v>37</v>
      </c>
      <c r="AX93" s="13" t="s">
        <v>73</v>
      </c>
      <c r="AY93" s="270" t="s">
        <v>130</v>
      </c>
    </row>
    <row r="94" s="12" customFormat="1">
      <c r="B94" s="250"/>
      <c r="C94" s="251"/>
      <c r="D94" s="247" t="s">
        <v>142</v>
      </c>
      <c r="E94" s="252" t="s">
        <v>21</v>
      </c>
      <c r="F94" s="253" t="s">
        <v>258</v>
      </c>
      <c r="G94" s="251"/>
      <c r="H94" s="252" t="s">
        <v>21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142</v>
      </c>
      <c r="AU94" s="259" t="s">
        <v>82</v>
      </c>
      <c r="AV94" s="12" t="s">
        <v>80</v>
      </c>
      <c r="AW94" s="12" t="s">
        <v>37</v>
      </c>
      <c r="AX94" s="12" t="s">
        <v>73</v>
      </c>
      <c r="AY94" s="259" t="s">
        <v>130</v>
      </c>
    </row>
    <row r="95" s="13" customFormat="1">
      <c r="B95" s="260"/>
      <c r="C95" s="261"/>
      <c r="D95" s="247" t="s">
        <v>142</v>
      </c>
      <c r="E95" s="262" t="s">
        <v>21</v>
      </c>
      <c r="F95" s="263" t="s">
        <v>259</v>
      </c>
      <c r="G95" s="261"/>
      <c r="H95" s="264">
        <v>27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142</v>
      </c>
      <c r="AU95" s="270" t="s">
        <v>82</v>
      </c>
      <c r="AV95" s="13" t="s">
        <v>82</v>
      </c>
      <c r="AW95" s="13" t="s">
        <v>37</v>
      </c>
      <c r="AX95" s="13" t="s">
        <v>73</v>
      </c>
      <c r="AY95" s="270" t="s">
        <v>130</v>
      </c>
    </row>
    <row r="96" s="14" customFormat="1">
      <c r="B96" s="284"/>
      <c r="C96" s="285"/>
      <c r="D96" s="247" t="s">
        <v>142</v>
      </c>
      <c r="E96" s="286" t="s">
        <v>21</v>
      </c>
      <c r="F96" s="287" t="s">
        <v>260</v>
      </c>
      <c r="G96" s="285"/>
      <c r="H96" s="288">
        <v>48</v>
      </c>
      <c r="I96" s="289"/>
      <c r="J96" s="285"/>
      <c r="K96" s="285"/>
      <c r="L96" s="290"/>
      <c r="M96" s="291"/>
      <c r="N96" s="292"/>
      <c r="O96" s="292"/>
      <c r="P96" s="292"/>
      <c r="Q96" s="292"/>
      <c r="R96" s="292"/>
      <c r="S96" s="292"/>
      <c r="T96" s="293"/>
      <c r="AT96" s="294" t="s">
        <v>142</v>
      </c>
      <c r="AU96" s="294" t="s">
        <v>82</v>
      </c>
      <c r="AV96" s="14" t="s">
        <v>138</v>
      </c>
      <c r="AW96" s="14" t="s">
        <v>37</v>
      </c>
      <c r="AX96" s="14" t="s">
        <v>80</v>
      </c>
      <c r="AY96" s="294" t="s">
        <v>130</v>
      </c>
    </row>
    <row r="97" s="1" customFormat="1" ht="114.75" customHeight="1">
      <c r="B97" s="46"/>
      <c r="C97" s="235" t="s">
        <v>149</v>
      </c>
      <c r="D97" s="235" t="s">
        <v>133</v>
      </c>
      <c r="E97" s="236" t="s">
        <v>261</v>
      </c>
      <c r="F97" s="237" t="s">
        <v>262</v>
      </c>
      <c r="G97" s="238" t="s">
        <v>136</v>
      </c>
      <c r="H97" s="239">
        <v>41</v>
      </c>
      <c r="I97" s="240"/>
      <c r="J97" s="241">
        <f>ROUND(I97*H97,2)</f>
        <v>0</v>
      </c>
      <c r="K97" s="237" t="s">
        <v>137</v>
      </c>
      <c r="L97" s="72"/>
      <c r="M97" s="242" t="s">
        <v>21</v>
      </c>
      <c r="N97" s="243" t="s">
        <v>44</v>
      </c>
      <c r="O97" s="47"/>
      <c r="P97" s="244">
        <f>O97*H97</f>
        <v>0</v>
      </c>
      <c r="Q97" s="244">
        <v>0</v>
      </c>
      <c r="R97" s="244">
        <f>Q97*H97</f>
        <v>0</v>
      </c>
      <c r="S97" s="244">
        <v>0</v>
      </c>
      <c r="T97" s="245">
        <f>S97*H97</f>
        <v>0</v>
      </c>
      <c r="AR97" s="24" t="s">
        <v>138</v>
      </c>
      <c r="AT97" s="24" t="s">
        <v>133</v>
      </c>
      <c r="AU97" s="24" t="s">
        <v>82</v>
      </c>
      <c r="AY97" s="24" t="s">
        <v>130</v>
      </c>
      <c r="BE97" s="246">
        <f>IF(N97="základní",J97,0)</f>
        <v>0</v>
      </c>
      <c r="BF97" s="246">
        <f>IF(N97="snížená",J97,0)</f>
        <v>0</v>
      </c>
      <c r="BG97" s="246">
        <f>IF(N97="zákl. přenesená",J97,0)</f>
        <v>0</v>
      </c>
      <c r="BH97" s="246">
        <f>IF(N97="sníž. přenesená",J97,0)</f>
        <v>0</v>
      </c>
      <c r="BI97" s="246">
        <f>IF(N97="nulová",J97,0)</f>
        <v>0</v>
      </c>
      <c r="BJ97" s="24" t="s">
        <v>80</v>
      </c>
      <c r="BK97" s="246">
        <f>ROUND(I97*H97,2)</f>
        <v>0</v>
      </c>
      <c r="BL97" s="24" t="s">
        <v>138</v>
      </c>
      <c r="BM97" s="24" t="s">
        <v>263</v>
      </c>
    </row>
    <row r="98" s="1" customFormat="1">
      <c r="B98" s="46"/>
      <c r="C98" s="74"/>
      <c r="D98" s="247" t="s">
        <v>140</v>
      </c>
      <c r="E98" s="74"/>
      <c r="F98" s="248" t="s">
        <v>141</v>
      </c>
      <c r="G98" s="74"/>
      <c r="H98" s="74"/>
      <c r="I98" s="203"/>
      <c r="J98" s="74"/>
      <c r="K98" s="74"/>
      <c r="L98" s="72"/>
      <c r="M98" s="249"/>
      <c r="N98" s="47"/>
      <c r="O98" s="47"/>
      <c r="P98" s="47"/>
      <c r="Q98" s="47"/>
      <c r="R98" s="47"/>
      <c r="S98" s="47"/>
      <c r="T98" s="95"/>
      <c r="AT98" s="24" t="s">
        <v>140</v>
      </c>
      <c r="AU98" s="24" t="s">
        <v>82</v>
      </c>
    </row>
    <row r="99" s="12" customFormat="1">
      <c r="B99" s="250"/>
      <c r="C99" s="251"/>
      <c r="D99" s="247" t="s">
        <v>142</v>
      </c>
      <c r="E99" s="252" t="s">
        <v>21</v>
      </c>
      <c r="F99" s="253" t="s">
        <v>257</v>
      </c>
      <c r="G99" s="251"/>
      <c r="H99" s="252" t="s">
        <v>21</v>
      </c>
      <c r="I99" s="254"/>
      <c r="J99" s="251"/>
      <c r="K99" s="251"/>
      <c r="L99" s="255"/>
      <c r="M99" s="256"/>
      <c r="N99" s="257"/>
      <c r="O99" s="257"/>
      <c r="P99" s="257"/>
      <c r="Q99" s="257"/>
      <c r="R99" s="257"/>
      <c r="S99" s="257"/>
      <c r="T99" s="258"/>
      <c r="AT99" s="259" t="s">
        <v>142</v>
      </c>
      <c r="AU99" s="259" t="s">
        <v>82</v>
      </c>
      <c r="AV99" s="12" t="s">
        <v>80</v>
      </c>
      <c r="AW99" s="12" t="s">
        <v>37</v>
      </c>
      <c r="AX99" s="12" t="s">
        <v>73</v>
      </c>
      <c r="AY99" s="259" t="s">
        <v>130</v>
      </c>
    </row>
    <row r="100" s="13" customFormat="1">
      <c r="B100" s="260"/>
      <c r="C100" s="261"/>
      <c r="D100" s="247" t="s">
        <v>142</v>
      </c>
      <c r="E100" s="262" t="s">
        <v>21</v>
      </c>
      <c r="F100" s="263" t="s">
        <v>230</v>
      </c>
      <c r="G100" s="261"/>
      <c r="H100" s="264">
        <v>18</v>
      </c>
      <c r="I100" s="265"/>
      <c r="J100" s="261"/>
      <c r="K100" s="261"/>
      <c r="L100" s="266"/>
      <c r="M100" s="267"/>
      <c r="N100" s="268"/>
      <c r="O100" s="268"/>
      <c r="P100" s="268"/>
      <c r="Q100" s="268"/>
      <c r="R100" s="268"/>
      <c r="S100" s="268"/>
      <c r="T100" s="269"/>
      <c r="AT100" s="270" t="s">
        <v>142</v>
      </c>
      <c r="AU100" s="270" t="s">
        <v>82</v>
      </c>
      <c r="AV100" s="13" t="s">
        <v>82</v>
      </c>
      <c r="AW100" s="13" t="s">
        <v>37</v>
      </c>
      <c r="AX100" s="13" t="s">
        <v>73</v>
      </c>
      <c r="AY100" s="270" t="s">
        <v>130</v>
      </c>
    </row>
    <row r="101" s="12" customFormat="1">
      <c r="B101" s="250"/>
      <c r="C101" s="251"/>
      <c r="D101" s="247" t="s">
        <v>142</v>
      </c>
      <c r="E101" s="252" t="s">
        <v>21</v>
      </c>
      <c r="F101" s="253" t="s">
        <v>258</v>
      </c>
      <c r="G101" s="251"/>
      <c r="H101" s="252" t="s">
        <v>21</v>
      </c>
      <c r="I101" s="254"/>
      <c r="J101" s="251"/>
      <c r="K101" s="251"/>
      <c r="L101" s="255"/>
      <c r="M101" s="256"/>
      <c r="N101" s="257"/>
      <c r="O101" s="257"/>
      <c r="P101" s="257"/>
      <c r="Q101" s="257"/>
      <c r="R101" s="257"/>
      <c r="S101" s="257"/>
      <c r="T101" s="258"/>
      <c r="AT101" s="259" t="s">
        <v>142</v>
      </c>
      <c r="AU101" s="259" t="s">
        <v>82</v>
      </c>
      <c r="AV101" s="12" t="s">
        <v>80</v>
      </c>
      <c r="AW101" s="12" t="s">
        <v>37</v>
      </c>
      <c r="AX101" s="12" t="s">
        <v>73</v>
      </c>
      <c r="AY101" s="259" t="s">
        <v>130</v>
      </c>
    </row>
    <row r="102" s="13" customFormat="1">
      <c r="B102" s="260"/>
      <c r="C102" s="261"/>
      <c r="D102" s="247" t="s">
        <v>142</v>
      </c>
      <c r="E102" s="262" t="s">
        <v>21</v>
      </c>
      <c r="F102" s="263" t="s">
        <v>264</v>
      </c>
      <c r="G102" s="261"/>
      <c r="H102" s="264">
        <v>23</v>
      </c>
      <c r="I102" s="265"/>
      <c r="J102" s="261"/>
      <c r="K102" s="261"/>
      <c r="L102" s="266"/>
      <c r="M102" s="267"/>
      <c r="N102" s="268"/>
      <c r="O102" s="268"/>
      <c r="P102" s="268"/>
      <c r="Q102" s="268"/>
      <c r="R102" s="268"/>
      <c r="S102" s="268"/>
      <c r="T102" s="269"/>
      <c r="AT102" s="270" t="s">
        <v>142</v>
      </c>
      <c r="AU102" s="270" t="s">
        <v>82</v>
      </c>
      <c r="AV102" s="13" t="s">
        <v>82</v>
      </c>
      <c r="AW102" s="13" t="s">
        <v>37</v>
      </c>
      <c r="AX102" s="13" t="s">
        <v>73</v>
      </c>
      <c r="AY102" s="270" t="s">
        <v>130</v>
      </c>
    </row>
    <row r="103" s="14" customFormat="1">
      <c r="B103" s="284"/>
      <c r="C103" s="285"/>
      <c r="D103" s="247" t="s">
        <v>142</v>
      </c>
      <c r="E103" s="286" t="s">
        <v>21</v>
      </c>
      <c r="F103" s="287" t="s">
        <v>260</v>
      </c>
      <c r="G103" s="285"/>
      <c r="H103" s="288">
        <v>41</v>
      </c>
      <c r="I103" s="289"/>
      <c r="J103" s="285"/>
      <c r="K103" s="285"/>
      <c r="L103" s="290"/>
      <c r="M103" s="291"/>
      <c r="N103" s="292"/>
      <c r="O103" s="292"/>
      <c r="P103" s="292"/>
      <c r="Q103" s="292"/>
      <c r="R103" s="292"/>
      <c r="S103" s="292"/>
      <c r="T103" s="293"/>
      <c r="AT103" s="294" t="s">
        <v>142</v>
      </c>
      <c r="AU103" s="294" t="s">
        <v>82</v>
      </c>
      <c r="AV103" s="14" t="s">
        <v>138</v>
      </c>
      <c r="AW103" s="14" t="s">
        <v>37</v>
      </c>
      <c r="AX103" s="14" t="s">
        <v>80</v>
      </c>
      <c r="AY103" s="294" t="s">
        <v>130</v>
      </c>
    </row>
    <row r="104" s="1" customFormat="1" ht="114.75" customHeight="1">
      <c r="B104" s="46"/>
      <c r="C104" s="235" t="s">
        <v>138</v>
      </c>
      <c r="D104" s="235" t="s">
        <v>133</v>
      </c>
      <c r="E104" s="236" t="s">
        <v>265</v>
      </c>
      <c r="F104" s="237" t="s">
        <v>266</v>
      </c>
      <c r="G104" s="238" t="s">
        <v>136</v>
      </c>
      <c r="H104" s="239">
        <v>10</v>
      </c>
      <c r="I104" s="240"/>
      <c r="J104" s="241">
        <f>ROUND(I104*H104,2)</f>
        <v>0</v>
      </c>
      <c r="K104" s="237" t="s">
        <v>137</v>
      </c>
      <c r="L104" s="72"/>
      <c r="M104" s="242" t="s">
        <v>21</v>
      </c>
      <c r="N104" s="243" t="s">
        <v>44</v>
      </c>
      <c r="O104" s="47"/>
      <c r="P104" s="244">
        <f>O104*H104</f>
        <v>0</v>
      </c>
      <c r="Q104" s="244">
        <v>0</v>
      </c>
      <c r="R104" s="244">
        <f>Q104*H104</f>
        <v>0</v>
      </c>
      <c r="S104" s="244">
        <v>0</v>
      </c>
      <c r="T104" s="245">
        <f>S104*H104</f>
        <v>0</v>
      </c>
      <c r="AR104" s="24" t="s">
        <v>138</v>
      </c>
      <c r="AT104" s="24" t="s">
        <v>133</v>
      </c>
      <c r="AU104" s="24" t="s">
        <v>82</v>
      </c>
      <c r="AY104" s="24" t="s">
        <v>130</v>
      </c>
      <c r="BE104" s="246">
        <f>IF(N104="základní",J104,0)</f>
        <v>0</v>
      </c>
      <c r="BF104" s="246">
        <f>IF(N104="snížená",J104,0)</f>
        <v>0</v>
      </c>
      <c r="BG104" s="246">
        <f>IF(N104="zákl. přenesená",J104,0)</f>
        <v>0</v>
      </c>
      <c r="BH104" s="246">
        <f>IF(N104="sníž. přenesená",J104,0)</f>
        <v>0</v>
      </c>
      <c r="BI104" s="246">
        <f>IF(N104="nulová",J104,0)</f>
        <v>0</v>
      </c>
      <c r="BJ104" s="24" t="s">
        <v>80</v>
      </c>
      <c r="BK104" s="246">
        <f>ROUND(I104*H104,2)</f>
        <v>0</v>
      </c>
      <c r="BL104" s="24" t="s">
        <v>138</v>
      </c>
      <c r="BM104" s="24" t="s">
        <v>267</v>
      </c>
    </row>
    <row r="105" s="1" customFormat="1">
      <c r="B105" s="46"/>
      <c r="C105" s="74"/>
      <c r="D105" s="247" t="s">
        <v>140</v>
      </c>
      <c r="E105" s="74"/>
      <c r="F105" s="248" t="s">
        <v>141</v>
      </c>
      <c r="G105" s="74"/>
      <c r="H105" s="74"/>
      <c r="I105" s="203"/>
      <c r="J105" s="74"/>
      <c r="K105" s="74"/>
      <c r="L105" s="72"/>
      <c r="M105" s="249"/>
      <c r="N105" s="47"/>
      <c r="O105" s="47"/>
      <c r="P105" s="47"/>
      <c r="Q105" s="47"/>
      <c r="R105" s="47"/>
      <c r="S105" s="47"/>
      <c r="T105" s="95"/>
      <c r="AT105" s="24" t="s">
        <v>140</v>
      </c>
      <c r="AU105" s="24" t="s">
        <v>82</v>
      </c>
    </row>
    <row r="106" s="12" customFormat="1">
      <c r="B106" s="250"/>
      <c r="C106" s="251"/>
      <c r="D106" s="247" t="s">
        <v>142</v>
      </c>
      <c r="E106" s="252" t="s">
        <v>21</v>
      </c>
      <c r="F106" s="253" t="s">
        <v>257</v>
      </c>
      <c r="G106" s="251"/>
      <c r="H106" s="252" t="s">
        <v>21</v>
      </c>
      <c r="I106" s="254"/>
      <c r="J106" s="251"/>
      <c r="K106" s="251"/>
      <c r="L106" s="255"/>
      <c r="M106" s="256"/>
      <c r="N106" s="257"/>
      <c r="O106" s="257"/>
      <c r="P106" s="257"/>
      <c r="Q106" s="257"/>
      <c r="R106" s="257"/>
      <c r="S106" s="257"/>
      <c r="T106" s="258"/>
      <c r="AT106" s="259" t="s">
        <v>142</v>
      </c>
      <c r="AU106" s="259" t="s">
        <v>82</v>
      </c>
      <c r="AV106" s="12" t="s">
        <v>80</v>
      </c>
      <c r="AW106" s="12" t="s">
        <v>37</v>
      </c>
      <c r="AX106" s="12" t="s">
        <v>73</v>
      </c>
      <c r="AY106" s="259" t="s">
        <v>130</v>
      </c>
    </row>
    <row r="107" s="13" customFormat="1">
      <c r="B107" s="260"/>
      <c r="C107" s="261"/>
      <c r="D107" s="247" t="s">
        <v>142</v>
      </c>
      <c r="E107" s="262" t="s">
        <v>21</v>
      </c>
      <c r="F107" s="263" t="s">
        <v>131</v>
      </c>
      <c r="G107" s="261"/>
      <c r="H107" s="264">
        <v>5</v>
      </c>
      <c r="I107" s="265"/>
      <c r="J107" s="261"/>
      <c r="K107" s="261"/>
      <c r="L107" s="266"/>
      <c r="M107" s="267"/>
      <c r="N107" s="268"/>
      <c r="O107" s="268"/>
      <c r="P107" s="268"/>
      <c r="Q107" s="268"/>
      <c r="R107" s="268"/>
      <c r="S107" s="268"/>
      <c r="T107" s="269"/>
      <c r="AT107" s="270" t="s">
        <v>142</v>
      </c>
      <c r="AU107" s="270" t="s">
        <v>82</v>
      </c>
      <c r="AV107" s="13" t="s">
        <v>82</v>
      </c>
      <c r="AW107" s="13" t="s">
        <v>37</v>
      </c>
      <c r="AX107" s="13" t="s">
        <v>73</v>
      </c>
      <c r="AY107" s="270" t="s">
        <v>130</v>
      </c>
    </row>
    <row r="108" s="12" customFormat="1">
      <c r="B108" s="250"/>
      <c r="C108" s="251"/>
      <c r="D108" s="247" t="s">
        <v>142</v>
      </c>
      <c r="E108" s="252" t="s">
        <v>21</v>
      </c>
      <c r="F108" s="253" t="s">
        <v>258</v>
      </c>
      <c r="G108" s="251"/>
      <c r="H108" s="252" t="s">
        <v>21</v>
      </c>
      <c r="I108" s="254"/>
      <c r="J108" s="251"/>
      <c r="K108" s="251"/>
      <c r="L108" s="255"/>
      <c r="M108" s="256"/>
      <c r="N108" s="257"/>
      <c r="O108" s="257"/>
      <c r="P108" s="257"/>
      <c r="Q108" s="257"/>
      <c r="R108" s="257"/>
      <c r="S108" s="257"/>
      <c r="T108" s="258"/>
      <c r="AT108" s="259" t="s">
        <v>142</v>
      </c>
      <c r="AU108" s="259" t="s">
        <v>82</v>
      </c>
      <c r="AV108" s="12" t="s">
        <v>80</v>
      </c>
      <c r="AW108" s="12" t="s">
        <v>37</v>
      </c>
      <c r="AX108" s="12" t="s">
        <v>73</v>
      </c>
      <c r="AY108" s="259" t="s">
        <v>130</v>
      </c>
    </row>
    <row r="109" s="13" customFormat="1">
      <c r="B109" s="260"/>
      <c r="C109" s="261"/>
      <c r="D109" s="247" t="s">
        <v>142</v>
      </c>
      <c r="E109" s="262" t="s">
        <v>21</v>
      </c>
      <c r="F109" s="263" t="s">
        <v>131</v>
      </c>
      <c r="G109" s="261"/>
      <c r="H109" s="264">
        <v>5</v>
      </c>
      <c r="I109" s="265"/>
      <c r="J109" s="261"/>
      <c r="K109" s="261"/>
      <c r="L109" s="266"/>
      <c r="M109" s="267"/>
      <c r="N109" s="268"/>
      <c r="O109" s="268"/>
      <c r="P109" s="268"/>
      <c r="Q109" s="268"/>
      <c r="R109" s="268"/>
      <c r="S109" s="268"/>
      <c r="T109" s="269"/>
      <c r="AT109" s="270" t="s">
        <v>142</v>
      </c>
      <c r="AU109" s="270" t="s">
        <v>82</v>
      </c>
      <c r="AV109" s="13" t="s">
        <v>82</v>
      </c>
      <c r="AW109" s="13" t="s">
        <v>37</v>
      </c>
      <c r="AX109" s="13" t="s">
        <v>73</v>
      </c>
      <c r="AY109" s="270" t="s">
        <v>130</v>
      </c>
    </row>
    <row r="110" s="14" customFormat="1">
      <c r="B110" s="284"/>
      <c r="C110" s="285"/>
      <c r="D110" s="247" t="s">
        <v>142</v>
      </c>
      <c r="E110" s="286" t="s">
        <v>21</v>
      </c>
      <c r="F110" s="287" t="s">
        <v>260</v>
      </c>
      <c r="G110" s="285"/>
      <c r="H110" s="288">
        <v>10</v>
      </c>
      <c r="I110" s="289"/>
      <c r="J110" s="285"/>
      <c r="K110" s="285"/>
      <c r="L110" s="290"/>
      <c r="M110" s="291"/>
      <c r="N110" s="292"/>
      <c r="O110" s="292"/>
      <c r="P110" s="292"/>
      <c r="Q110" s="292"/>
      <c r="R110" s="292"/>
      <c r="S110" s="292"/>
      <c r="T110" s="293"/>
      <c r="AT110" s="294" t="s">
        <v>142</v>
      </c>
      <c r="AU110" s="294" t="s">
        <v>82</v>
      </c>
      <c r="AV110" s="14" t="s">
        <v>138</v>
      </c>
      <c r="AW110" s="14" t="s">
        <v>37</v>
      </c>
      <c r="AX110" s="14" t="s">
        <v>80</v>
      </c>
      <c r="AY110" s="294" t="s">
        <v>130</v>
      </c>
    </row>
    <row r="111" s="1" customFormat="1" ht="16.5" customHeight="1">
      <c r="B111" s="46"/>
      <c r="C111" s="271" t="s">
        <v>131</v>
      </c>
      <c r="D111" s="271" t="s">
        <v>150</v>
      </c>
      <c r="E111" s="272" t="s">
        <v>268</v>
      </c>
      <c r="F111" s="273" t="s">
        <v>269</v>
      </c>
      <c r="G111" s="274" t="s">
        <v>136</v>
      </c>
      <c r="H111" s="275">
        <v>17</v>
      </c>
      <c r="I111" s="276"/>
      <c r="J111" s="277">
        <f>ROUND(I111*H111,2)</f>
        <v>0</v>
      </c>
      <c r="K111" s="273" t="s">
        <v>137</v>
      </c>
      <c r="L111" s="278"/>
      <c r="M111" s="279" t="s">
        <v>21</v>
      </c>
      <c r="N111" s="280" t="s">
        <v>44</v>
      </c>
      <c r="O111" s="47"/>
      <c r="P111" s="244">
        <f>O111*H111</f>
        <v>0</v>
      </c>
      <c r="Q111" s="244">
        <v>0.10299999999999999</v>
      </c>
      <c r="R111" s="244">
        <f>Q111*H111</f>
        <v>1.7509999999999999</v>
      </c>
      <c r="S111" s="244">
        <v>0</v>
      </c>
      <c r="T111" s="245">
        <f>S111*H111</f>
        <v>0</v>
      </c>
      <c r="AR111" s="24" t="s">
        <v>153</v>
      </c>
      <c r="AT111" s="24" t="s">
        <v>150</v>
      </c>
      <c r="AU111" s="24" t="s">
        <v>82</v>
      </c>
      <c r="AY111" s="24" t="s">
        <v>130</v>
      </c>
      <c r="BE111" s="246">
        <f>IF(N111="základní",J111,0)</f>
        <v>0</v>
      </c>
      <c r="BF111" s="246">
        <f>IF(N111="snížená",J111,0)</f>
        <v>0</v>
      </c>
      <c r="BG111" s="246">
        <f>IF(N111="zákl. přenesená",J111,0)</f>
        <v>0</v>
      </c>
      <c r="BH111" s="246">
        <f>IF(N111="sníž. přenesená",J111,0)</f>
        <v>0</v>
      </c>
      <c r="BI111" s="246">
        <f>IF(N111="nulová",J111,0)</f>
        <v>0</v>
      </c>
      <c r="BJ111" s="24" t="s">
        <v>80</v>
      </c>
      <c r="BK111" s="246">
        <f>ROUND(I111*H111,2)</f>
        <v>0</v>
      </c>
      <c r="BL111" s="24" t="s">
        <v>138</v>
      </c>
      <c r="BM111" s="24" t="s">
        <v>270</v>
      </c>
    </row>
    <row r="112" s="13" customFormat="1">
      <c r="B112" s="260"/>
      <c r="C112" s="261"/>
      <c r="D112" s="247" t="s">
        <v>142</v>
      </c>
      <c r="E112" s="262" t="s">
        <v>21</v>
      </c>
      <c r="F112" s="263" t="s">
        <v>271</v>
      </c>
      <c r="G112" s="261"/>
      <c r="H112" s="264">
        <v>17</v>
      </c>
      <c r="I112" s="265"/>
      <c r="J112" s="261"/>
      <c r="K112" s="261"/>
      <c r="L112" s="266"/>
      <c r="M112" s="267"/>
      <c r="N112" s="268"/>
      <c r="O112" s="268"/>
      <c r="P112" s="268"/>
      <c r="Q112" s="268"/>
      <c r="R112" s="268"/>
      <c r="S112" s="268"/>
      <c r="T112" s="269"/>
      <c r="AT112" s="270" t="s">
        <v>142</v>
      </c>
      <c r="AU112" s="270" t="s">
        <v>82</v>
      </c>
      <c r="AV112" s="13" t="s">
        <v>82</v>
      </c>
      <c r="AW112" s="13" t="s">
        <v>37</v>
      </c>
      <c r="AX112" s="13" t="s">
        <v>80</v>
      </c>
      <c r="AY112" s="270" t="s">
        <v>130</v>
      </c>
    </row>
    <row r="113" s="1" customFormat="1" ht="16.5" customHeight="1">
      <c r="B113" s="46"/>
      <c r="C113" s="271" t="s">
        <v>162</v>
      </c>
      <c r="D113" s="271" t="s">
        <v>150</v>
      </c>
      <c r="E113" s="272" t="s">
        <v>272</v>
      </c>
      <c r="F113" s="273" t="s">
        <v>273</v>
      </c>
      <c r="G113" s="274" t="s">
        <v>136</v>
      </c>
      <c r="H113" s="275">
        <v>11</v>
      </c>
      <c r="I113" s="276"/>
      <c r="J113" s="277">
        <f>ROUND(I113*H113,2)</f>
        <v>0</v>
      </c>
      <c r="K113" s="273" t="s">
        <v>137</v>
      </c>
      <c r="L113" s="278"/>
      <c r="M113" s="279" t="s">
        <v>21</v>
      </c>
      <c r="N113" s="280" t="s">
        <v>44</v>
      </c>
      <c r="O113" s="47"/>
      <c r="P113" s="244">
        <f>O113*H113</f>
        <v>0</v>
      </c>
      <c r="Q113" s="244">
        <v>0.10696</v>
      </c>
      <c r="R113" s="244">
        <f>Q113*H113</f>
        <v>1.1765600000000001</v>
      </c>
      <c r="S113" s="244">
        <v>0</v>
      </c>
      <c r="T113" s="245">
        <f>S113*H113</f>
        <v>0</v>
      </c>
      <c r="AR113" s="24" t="s">
        <v>153</v>
      </c>
      <c r="AT113" s="24" t="s">
        <v>150</v>
      </c>
      <c r="AU113" s="24" t="s">
        <v>82</v>
      </c>
      <c r="AY113" s="24" t="s">
        <v>130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80</v>
      </c>
      <c r="BK113" s="246">
        <f>ROUND(I113*H113,2)</f>
        <v>0</v>
      </c>
      <c r="BL113" s="24" t="s">
        <v>138</v>
      </c>
      <c r="BM113" s="24" t="s">
        <v>274</v>
      </c>
    </row>
    <row r="114" s="13" customFormat="1">
      <c r="B114" s="260"/>
      <c r="C114" s="261"/>
      <c r="D114" s="247" t="s">
        <v>142</v>
      </c>
      <c r="E114" s="262" t="s">
        <v>21</v>
      </c>
      <c r="F114" s="263" t="s">
        <v>275</v>
      </c>
      <c r="G114" s="261"/>
      <c r="H114" s="264">
        <v>11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AT114" s="270" t="s">
        <v>142</v>
      </c>
      <c r="AU114" s="270" t="s">
        <v>82</v>
      </c>
      <c r="AV114" s="13" t="s">
        <v>82</v>
      </c>
      <c r="AW114" s="13" t="s">
        <v>37</v>
      </c>
      <c r="AX114" s="13" t="s">
        <v>80</v>
      </c>
      <c r="AY114" s="270" t="s">
        <v>130</v>
      </c>
    </row>
    <row r="115" s="1" customFormat="1" ht="16.5" customHeight="1">
      <c r="B115" s="46"/>
      <c r="C115" s="271" t="s">
        <v>166</v>
      </c>
      <c r="D115" s="271" t="s">
        <v>150</v>
      </c>
      <c r="E115" s="272" t="s">
        <v>276</v>
      </c>
      <c r="F115" s="273" t="s">
        <v>277</v>
      </c>
      <c r="G115" s="274" t="s">
        <v>136</v>
      </c>
      <c r="H115" s="275">
        <v>8</v>
      </c>
      <c r="I115" s="276"/>
      <c r="J115" s="277">
        <f>ROUND(I115*H115,2)</f>
        <v>0</v>
      </c>
      <c r="K115" s="273" t="s">
        <v>137</v>
      </c>
      <c r="L115" s="278"/>
      <c r="M115" s="279" t="s">
        <v>21</v>
      </c>
      <c r="N115" s="280" t="s">
        <v>44</v>
      </c>
      <c r="O115" s="47"/>
      <c r="P115" s="244">
        <f>O115*H115</f>
        <v>0</v>
      </c>
      <c r="Q115" s="244">
        <v>0.11092000000000001</v>
      </c>
      <c r="R115" s="244">
        <f>Q115*H115</f>
        <v>0.88736000000000004</v>
      </c>
      <c r="S115" s="244">
        <v>0</v>
      </c>
      <c r="T115" s="245">
        <f>S115*H115</f>
        <v>0</v>
      </c>
      <c r="AR115" s="24" t="s">
        <v>153</v>
      </c>
      <c r="AT115" s="24" t="s">
        <v>150</v>
      </c>
      <c r="AU115" s="24" t="s">
        <v>82</v>
      </c>
      <c r="AY115" s="24" t="s">
        <v>130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80</v>
      </c>
      <c r="BK115" s="246">
        <f>ROUND(I115*H115,2)</f>
        <v>0</v>
      </c>
      <c r="BL115" s="24" t="s">
        <v>138</v>
      </c>
      <c r="BM115" s="24" t="s">
        <v>278</v>
      </c>
    </row>
    <row r="116" s="13" customFormat="1">
      <c r="B116" s="260"/>
      <c r="C116" s="261"/>
      <c r="D116" s="247" t="s">
        <v>142</v>
      </c>
      <c r="E116" s="262" t="s">
        <v>21</v>
      </c>
      <c r="F116" s="263" t="s">
        <v>279</v>
      </c>
      <c r="G116" s="261"/>
      <c r="H116" s="264">
        <v>8</v>
      </c>
      <c r="I116" s="265"/>
      <c r="J116" s="261"/>
      <c r="K116" s="261"/>
      <c r="L116" s="266"/>
      <c r="M116" s="267"/>
      <c r="N116" s="268"/>
      <c r="O116" s="268"/>
      <c r="P116" s="268"/>
      <c r="Q116" s="268"/>
      <c r="R116" s="268"/>
      <c r="S116" s="268"/>
      <c r="T116" s="269"/>
      <c r="AT116" s="270" t="s">
        <v>142</v>
      </c>
      <c r="AU116" s="270" t="s">
        <v>82</v>
      </c>
      <c r="AV116" s="13" t="s">
        <v>82</v>
      </c>
      <c r="AW116" s="13" t="s">
        <v>37</v>
      </c>
      <c r="AX116" s="13" t="s">
        <v>80</v>
      </c>
      <c r="AY116" s="270" t="s">
        <v>130</v>
      </c>
    </row>
    <row r="117" s="1" customFormat="1" ht="16.5" customHeight="1">
      <c r="B117" s="46"/>
      <c r="C117" s="271" t="s">
        <v>153</v>
      </c>
      <c r="D117" s="271" t="s">
        <v>150</v>
      </c>
      <c r="E117" s="272" t="s">
        <v>280</v>
      </c>
      <c r="F117" s="273" t="s">
        <v>281</v>
      </c>
      <c r="G117" s="274" t="s">
        <v>136</v>
      </c>
      <c r="H117" s="275">
        <v>6</v>
      </c>
      <c r="I117" s="276"/>
      <c r="J117" s="277">
        <f>ROUND(I117*H117,2)</f>
        <v>0</v>
      </c>
      <c r="K117" s="273" t="s">
        <v>137</v>
      </c>
      <c r="L117" s="278"/>
      <c r="M117" s="279" t="s">
        <v>21</v>
      </c>
      <c r="N117" s="280" t="s">
        <v>44</v>
      </c>
      <c r="O117" s="47"/>
      <c r="P117" s="244">
        <f>O117*H117</f>
        <v>0</v>
      </c>
      <c r="Q117" s="244">
        <v>0.11488</v>
      </c>
      <c r="R117" s="244">
        <f>Q117*H117</f>
        <v>0.68928</v>
      </c>
      <c r="S117" s="244">
        <v>0</v>
      </c>
      <c r="T117" s="245">
        <f>S117*H117</f>
        <v>0</v>
      </c>
      <c r="AR117" s="24" t="s">
        <v>153</v>
      </c>
      <c r="AT117" s="24" t="s">
        <v>150</v>
      </c>
      <c r="AU117" s="24" t="s">
        <v>82</v>
      </c>
      <c r="AY117" s="24" t="s">
        <v>130</v>
      </c>
      <c r="BE117" s="246">
        <f>IF(N117="základní",J117,0)</f>
        <v>0</v>
      </c>
      <c r="BF117" s="246">
        <f>IF(N117="snížená",J117,0)</f>
        <v>0</v>
      </c>
      <c r="BG117" s="246">
        <f>IF(N117="zákl. přenesená",J117,0)</f>
        <v>0</v>
      </c>
      <c r="BH117" s="246">
        <f>IF(N117="sníž. přenesená",J117,0)</f>
        <v>0</v>
      </c>
      <c r="BI117" s="246">
        <f>IF(N117="nulová",J117,0)</f>
        <v>0</v>
      </c>
      <c r="BJ117" s="24" t="s">
        <v>80</v>
      </c>
      <c r="BK117" s="246">
        <f>ROUND(I117*H117,2)</f>
        <v>0</v>
      </c>
      <c r="BL117" s="24" t="s">
        <v>138</v>
      </c>
      <c r="BM117" s="24" t="s">
        <v>282</v>
      </c>
    </row>
    <row r="118" s="13" customFormat="1">
      <c r="B118" s="260"/>
      <c r="C118" s="261"/>
      <c r="D118" s="247" t="s">
        <v>142</v>
      </c>
      <c r="E118" s="262" t="s">
        <v>21</v>
      </c>
      <c r="F118" s="263" t="s">
        <v>283</v>
      </c>
      <c r="G118" s="261"/>
      <c r="H118" s="264">
        <v>6</v>
      </c>
      <c r="I118" s="265"/>
      <c r="J118" s="261"/>
      <c r="K118" s="261"/>
      <c r="L118" s="266"/>
      <c r="M118" s="267"/>
      <c r="N118" s="268"/>
      <c r="O118" s="268"/>
      <c r="P118" s="268"/>
      <c r="Q118" s="268"/>
      <c r="R118" s="268"/>
      <c r="S118" s="268"/>
      <c r="T118" s="269"/>
      <c r="AT118" s="270" t="s">
        <v>142</v>
      </c>
      <c r="AU118" s="270" t="s">
        <v>82</v>
      </c>
      <c r="AV118" s="13" t="s">
        <v>82</v>
      </c>
      <c r="AW118" s="13" t="s">
        <v>37</v>
      </c>
      <c r="AX118" s="13" t="s">
        <v>80</v>
      </c>
      <c r="AY118" s="270" t="s">
        <v>130</v>
      </c>
    </row>
    <row r="119" s="1" customFormat="1" ht="16.5" customHeight="1">
      <c r="B119" s="46"/>
      <c r="C119" s="271" t="s">
        <v>177</v>
      </c>
      <c r="D119" s="271" t="s">
        <v>150</v>
      </c>
      <c r="E119" s="272" t="s">
        <v>284</v>
      </c>
      <c r="F119" s="273" t="s">
        <v>285</v>
      </c>
      <c r="G119" s="274" t="s">
        <v>136</v>
      </c>
      <c r="H119" s="275">
        <v>6</v>
      </c>
      <c r="I119" s="276"/>
      <c r="J119" s="277">
        <f>ROUND(I119*H119,2)</f>
        <v>0</v>
      </c>
      <c r="K119" s="273" t="s">
        <v>137</v>
      </c>
      <c r="L119" s="278"/>
      <c r="M119" s="279" t="s">
        <v>21</v>
      </c>
      <c r="N119" s="280" t="s">
        <v>44</v>
      </c>
      <c r="O119" s="47"/>
      <c r="P119" s="244">
        <f>O119*H119</f>
        <v>0</v>
      </c>
      <c r="Q119" s="244">
        <v>0.11885</v>
      </c>
      <c r="R119" s="244">
        <f>Q119*H119</f>
        <v>0.71309999999999996</v>
      </c>
      <c r="S119" s="244">
        <v>0</v>
      </c>
      <c r="T119" s="245">
        <f>S119*H119</f>
        <v>0</v>
      </c>
      <c r="AR119" s="24" t="s">
        <v>153</v>
      </c>
      <c r="AT119" s="24" t="s">
        <v>150</v>
      </c>
      <c r="AU119" s="24" t="s">
        <v>82</v>
      </c>
      <c r="AY119" s="24" t="s">
        <v>130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24" t="s">
        <v>80</v>
      </c>
      <c r="BK119" s="246">
        <f>ROUND(I119*H119,2)</f>
        <v>0</v>
      </c>
      <c r="BL119" s="24" t="s">
        <v>138</v>
      </c>
      <c r="BM119" s="24" t="s">
        <v>286</v>
      </c>
    </row>
    <row r="120" s="13" customFormat="1">
      <c r="B120" s="260"/>
      <c r="C120" s="261"/>
      <c r="D120" s="247" t="s">
        <v>142</v>
      </c>
      <c r="E120" s="262" t="s">
        <v>21</v>
      </c>
      <c r="F120" s="263" t="s">
        <v>287</v>
      </c>
      <c r="G120" s="261"/>
      <c r="H120" s="264">
        <v>6</v>
      </c>
      <c r="I120" s="265"/>
      <c r="J120" s="261"/>
      <c r="K120" s="261"/>
      <c r="L120" s="266"/>
      <c r="M120" s="267"/>
      <c r="N120" s="268"/>
      <c r="O120" s="268"/>
      <c r="P120" s="268"/>
      <c r="Q120" s="268"/>
      <c r="R120" s="268"/>
      <c r="S120" s="268"/>
      <c r="T120" s="269"/>
      <c r="AT120" s="270" t="s">
        <v>142</v>
      </c>
      <c r="AU120" s="270" t="s">
        <v>82</v>
      </c>
      <c r="AV120" s="13" t="s">
        <v>82</v>
      </c>
      <c r="AW120" s="13" t="s">
        <v>37</v>
      </c>
      <c r="AX120" s="13" t="s">
        <v>80</v>
      </c>
      <c r="AY120" s="270" t="s">
        <v>130</v>
      </c>
    </row>
    <row r="121" s="1" customFormat="1" ht="16.5" customHeight="1">
      <c r="B121" s="46"/>
      <c r="C121" s="271" t="s">
        <v>184</v>
      </c>
      <c r="D121" s="271" t="s">
        <v>150</v>
      </c>
      <c r="E121" s="272" t="s">
        <v>288</v>
      </c>
      <c r="F121" s="273" t="s">
        <v>289</v>
      </c>
      <c r="G121" s="274" t="s">
        <v>136</v>
      </c>
      <c r="H121" s="275">
        <v>5</v>
      </c>
      <c r="I121" s="276"/>
      <c r="J121" s="277">
        <f>ROUND(I121*H121,2)</f>
        <v>0</v>
      </c>
      <c r="K121" s="273" t="s">
        <v>137</v>
      </c>
      <c r="L121" s="278"/>
      <c r="M121" s="279" t="s">
        <v>21</v>
      </c>
      <c r="N121" s="280" t="s">
        <v>44</v>
      </c>
      <c r="O121" s="47"/>
      <c r="P121" s="244">
        <f>O121*H121</f>
        <v>0</v>
      </c>
      <c r="Q121" s="244">
        <v>0.12281</v>
      </c>
      <c r="R121" s="244">
        <f>Q121*H121</f>
        <v>0.61404999999999998</v>
      </c>
      <c r="S121" s="244">
        <v>0</v>
      </c>
      <c r="T121" s="245">
        <f>S121*H121</f>
        <v>0</v>
      </c>
      <c r="AR121" s="24" t="s">
        <v>153</v>
      </c>
      <c r="AT121" s="24" t="s">
        <v>150</v>
      </c>
      <c r="AU121" s="24" t="s">
        <v>82</v>
      </c>
      <c r="AY121" s="24" t="s">
        <v>130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24" t="s">
        <v>80</v>
      </c>
      <c r="BK121" s="246">
        <f>ROUND(I121*H121,2)</f>
        <v>0</v>
      </c>
      <c r="BL121" s="24" t="s">
        <v>138</v>
      </c>
      <c r="BM121" s="24" t="s">
        <v>290</v>
      </c>
    </row>
    <row r="122" s="13" customFormat="1">
      <c r="B122" s="260"/>
      <c r="C122" s="261"/>
      <c r="D122" s="247" t="s">
        <v>142</v>
      </c>
      <c r="E122" s="262" t="s">
        <v>21</v>
      </c>
      <c r="F122" s="263" t="s">
        <v>291</v>
      </c>
      <c r="G122" s="261"/>
      <c r="H122" s="264">
        <v>5</v>
      </c>
      <c r="I122" s="265"/>
      <c r="J122" s="261"/>
      <c r="K122" s="261"/>
      <c r="L122" s="266"/>
      <c r="M122" s="267"/>
      <c r="N122" s="268"/>
      <c r="O122" s="268"/>
      <c r="P122" s="268"/>
      <c r="Q122" s="268"/>
      <c r="R122" s="268"/>
      <c r="S122" s="268"/>
      <c r="T122" s="269"/>
      <c r="AT122" s="270" t="s">
        <v>142</v>
      </c>
      <c r="AU122" s="270" t="s">
        <v>82</v>
      </c>
      <c r="AV122" s="13" t="s">
        <v>82</v>
      </c>
      <c r="AW122" s="13" t="s">
        <v>37</v>
      </c>
      <c r="AX122" s="13" t="s">
        <v>80</v>
      </c>
      <c r="AY122" s="270" t="s">
        <v>130</v>
      </c>
    </row>
    <row r="123" s="1" customFormat="1" ht="16.5" customHeight="1">
      <c r="B123" s="46"/>
      <c r="C123" s="271" t="s">
        <v>191</v>
      </c>
      <c r="D123" s="271" t="s">
        <v>150</v>
      </c>
      <c r="E123" s="272" t="s">
        <v>292</v>
      </c>
      <c r="F123" s="273" t="s">
        <v>293</v>
      </c>
      <c r="G123" s="274" t="s">
        <v>136</v>
      </c>
      <c r="H123" s="275">
        <v>4</v>
      </c>
      <c r="I123" s="276"/>
      <c r="J123" s="277">
        <f>ROUND(I123*H123,2)</f>
        <v>0</v>
      </c>
      <c r="K123" s="273" t="s">
        <v>137</v>
      </c>
      <c r="L123" s="278"/>
      <c r="M123" s="279" t="s">
        <v>21</v>
      </c>
      <c r="N123" s="280" t="s">
        <v>44</v>
      </c>
      <c r="O123" s="47"/>
      <c r="P123" s="244">
        <f>O123*H123</f>
        <v>0</v>
      </c>
      <c r="Q123" s="244">
        <v>0.12676999999999999</v>
      </c>
      <c r="R123" s="244">
        <f>Q123*H123</f>
        <v>0.50707999999999998</v>
      </c>
      <c r="S123" s="244">
        <v>0</v>
      </c>
      <c r="T123" s="245">
        <f>S123*H123</f>
        <v>0</v>
      </c>
      <c r="AR123" s="24" t="s">
        <v>153</v>
      </c>
      <c r="AT123" s="24" t="s">
        <v>150</v>
      </c>
      <c r="AU123" s="24" t="s">
        <v>82</v>
      </c>
      <c r="AY123" s="24" t="s">
        <v>130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24" t="s">
        <v>80</v>
      </c>
      <c r="BK123" s="246">
        <f>ROUND(I123*H123,2)</f>
        <v>0</v>
      </c>
      <c r="BL123" s="24" t="s">
        <v>138</v>
      </c>
      <c r="BM123" s="24" t="s">
        <v>294</v>
      </c>
    </row>
    <row r="124" s="13" customFormat="1">
      <c r="B124" s="260"/>
      <c r="C124" s="261"/>
      <c r="D124" s="247" t="s">
        <v>142</v>
      </c>
      <c r="E124" s="262" t="s">
        <v>21</v>
      </c>
      <c r="F124" s="263" t="s">
        <v>295</v>
      </c>
      <c r="G124" s="261"/>
      <c r="H124" s="264">
        <v>4</v>
      </c>
      <c r="I124" s="265"/>
      <c r="J124" s="261"/>
      <c r="K124" s="261"/>
      <c r="L124" s="266"/>
      <c r="M124" s="267"/>
      <c r="N124" s="268"/>
      <c r="O124" s="268"/>
      <c r="P124" s="268"/>
      <c r="Q124" s="268"/>
      <c r="R124" s="268"/>
      <c r="S124" s="268"/>
      <c r="T124" s="269"/>
      <c r="AT124" s="270" t="s">
        <v>142</v>
      </c>
      <c r="AU124" s="270" t="s">
        <v>82</v>
      </c>
      <c r="AV124" s="13" t="s">
        <v>82</v>
      </c>
      <c r="AW124" s="13" t="s">
        <v>37</v>
      </c>
      <c r="AX124" s="13" t="s">
        <v>80</v>
      </c>
      <c r="AY124" s="270" t="s">
        <v>130</v>
      </c>
    </row>
    <row r="125" s="1" customFormat="1" ht="16.5" customHeight="1">
      <c r="B125" s="46"/>
      <c r="C125" s="271" t="s">
        <v>196</v>
      </c>
      <c r="D125" s="271" t="s">
        <v>150</v>
      </c>
      <c r="E125" s="272" t="s">
        <v>296</v>
      </c>
      <c r="F125" s="273" t="s">
        <v>297</v>
      </c>
      <c r="G125" s="274" t="s">
        <v>136</v>
      </c>
      <c r="H125" s="275">
        <v>5</v>
      </c>
      <c r="I125" s="276"/>
      <c r="J125" s="277">
        <f>ROUND(I125*H125,2)</f>
        <v>0</v>
      </c>
      <c r="K125" s="273" t="s">
        <v>137</v>
      </c>
      <c r="L125" s="278"/>
      <c r="M125" s="279" t="s">
        <v>21</v>
      </c>
      <c r="N125" s="280" t="s">
        <v>44</v>
      </c>
      <c r="O125" s="47"/>
      <c r="P125" s="244">
        <f>O125*H125</f>
        <v>0</v>
      </c>
      <c r="Q125" s="244">
        <v>0.13073000000000001</v>
      </c>
      <c r="R125" s="244">
        <f>Q125*H125</f>
        <v>0.65365000000000006</v>
      </c>
      <c r="S125" s="244">
        <v>0</v>
      </c>
      <c r="T125" s="245">
        <f>S125*H125</f>
        <v>0</v>
      </c>
      <c r="AR125" s="24" t="s">
        <v>153</v>
      </c>
      <c r="AT125" s="24" t="s">
        <v>150</v>
      </c>
      <c r="AU125" s="24" t="s">
        <v>82</v>
      </c>
      <c r="AY125" s="24" t="s">
        <v>130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24" t="s">
        <v>80</v>
      </c>
      <c r="BK125" s="246">
        <f>ROUND(I125*H125,2)</f>
        <v>0</v>
      </c>
      <c r="BL125" s="24" t="s">
        <v>138</v>
      </c>
      <c r="BM125" s="24" t="s">
        <v>298</v>
      </c>
    </row>
    <row r="126" s="13" customFormat="1">
      <c r="B126" s="260"/>
      <c r="C126" s="261"/>
      <c r="D126" s="247" t="s">
        <v>142</v>
      </c>
      <c r="E126" s="262" t="s">
        <v>21</v>
      </c>
      <c r="F126" s="263" t="s">
        <v>291</v>
      </c>
      <c r="G126" s="261"/>
      <c r="H126" s="264">
        <v>5</v>
      </c>
      <c r="I126" s="265"/>
      <c r="J126" s="261"/>
      <c r="K126" s="261"/>
      <c r="L126" s="266"/>
      <c r="M126" s="267"/>
      <c r="N126" s="268"/>
      <c r="O126" s="268"/>
      <c r="P126" s="268"/>
      <c r="Q126" s="268"/>
      <c r="R126" s="268"/>
      <c r="S126" s="268"/>
      <c r="T126" s="269"/>
      <c r="AT126" s="270" t="s">
        <v>142</v>
      </c>
      <c r="AU126" s="270" t="s">
        <v>82</v>
      </c>
      <c r="AV126" s="13" t="s">
        <v>82</v>
      </c>
      <c r="AW126" s="13" t="s">
        <v>37</v>
      </c>
      <c r="AX126" s="13" t="s">
        <v>80</v>
      </c>
      <c r="AY126" s="270" t="s">
        <v>130</v>
      </c>
    </row>
    <row r="127" s="1" customFormat="1" ht="16.5" customHeight="1">
      <c r="B127" s="46"/>
      <c r="C127" s="271" t="s">
        <v>203</v>
      </c>
      <c r="D127" s="271" t="s">
        <v>150</v>
      </c>
      <c r="E127" s="272" t="s">
        <v>299</v>
      </c>
      <c r="F127" s="273" t="s">
        <v>300</v>
      </c>
      <c r="G127" s="274" t="s">
        <v>136</v>
      </c>
      <c r="H127" s="275">
        <v>5</v>
      </c>
      <c r="I127" s="276"/>
      <c r="J127" s="277">
        <f>ROUND(I127*H127,2)</f>
        <v>0</v>
      </c>
      <c r="K127" s="273" t="s">
        <v>137</v>
      </c>
      <c r="L127" s="278"/>
      <c r="M127" s="279" t="s">
        <v>21</v>
      </c>
      <c r="N127" s="280" t="s">
        <v>44</v>
      </c>
      <c r="O127" s="47"/>
      <c r="P127" s="244">
        <f>O127*H127</f>
        <v>0</v>
      </c>
      <c r="Q127" s="244">
        <v>0.13469</v>
      </c>
      <c r="R127" s="244">
        <f>Q127*H127</f>
        <v>0.67344999999999999</v>
      </c>
      <c r="S127" s="244">
        <v>0</v>
      </c>
      <c r="T127" s="245">
        <f>S127*H127</f>
        <v>0</v>
      </c>
      <c r="AR127" s="24" t="s">
        <v>153</v>
      </c>
      <c r="AT127" s="24" t="s">
        <v>150</v>
      </c>
      <c r="AU127" s="24" t="s">
        <v>82</v>
      </c>
      <c r="AY127" s="24" t="s">
        <v>130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24" t="s">
        <v>80</v>
      </c>
      <c r="BK127" s="246">
        <f>ROUND(I127*H127,2)</f>
        <v>0</v>
      </c>
      <c r="BL127" s="24" t="s">
        <v>138</v>
      </c>
      <c r="BM127" s="24" t="s">
        <v>301</v>
      </c>
    </row>
    <row r="128" s="13" customFormat="1">
      <c r="B128" s="260"/>
      <c r="C128" s="261"/>
      <c r="D128" s="247" t="s">
        <v>142</v>
      </c>
      <c r="E128" s="262" t="s">
        <v>21</v>
      </c>
      <c r="F128" s="263" t="s">
        <v>291</v>
      </c>
      <c r="G128" s="261"/>
      <c r="H128" s="264">
        <v>5</v>
      </c>
      <c r="I128" s="265"/>
      <c r="J128" s="261"/>
      <c r="K128" s="261"/>
      <c r="L128" s="266"/>
      <c r="M128" s="267"/>
      <c r="N128" s="268"/>
      <c r="O128" s="268"/>
      <c r="P128" s="268"/>
      <c r="Q128" s="268"/>
      <c r="R128" s="268"/>
      <c r="S128" s="268"/>
      <c r="T128" s="269"/>
      <c r="AT128" s="270" t="s">
        <v>142</v>
      </c>
      <c r="AU128" s="270" t="s">
        <v>82</v>
      </c>
      <c r="AV128" s="13" t="s">
        <v>82</v>
      </c>
      <c r="AW128" s="13" t="s">
        <v>37</v>
      </c>
      <c r="AX128" s="13" t="s">
        <v>80</v>
      </c>
      <c r="AY128" s="270" t="s">
        <v>130</v>
      </c>
    </row>
    <row r="129" s="1" customFormat="1" ht="16.5" customHeight="1">
      <c r="B129" s="46"/>
      <c r="C129" s="271" t="s">
        <v>210</v>
      </c>
      <c r="D129" s="271" t="s">
        <v>150</v>
      </c>
      <c r="E129" s="272" t="s">
        <v>302</v>
      </c>
      <c r="F129" s="273" t="s">
        <v>303</v>
      </c>
      <c r="G129" s="274" t="s">
        <v>136</v>
      </c>
      <c r="H129" s="275">
        <v>4</v>
      </c>
      <c r="I129" s="276"/>
      <c r="J129" s="277">
        <f>ROUND(I129*H129,2)</f>
        <v>0</v>
      </c>
      <c r="K129" s="273" t="s">
        <v>137</v>
      </c>
      <c r="L129" s="278"/>
      <c r="M129" s="279" t="s">
        <v>21</v>
      </c>
      <c r="N129" s="280" t="s">
        <v>44</v>
      </c>
      <c r="O129" s="47"/>
      <c r="P129" s="244">
        <f>O129*H129</f>
        <v>0</v>
      </c>
      <c r="Q129" s="244">
        <v>0.13865</v>
      </c>
      <c r="R129" s="244">
        <f>Q129*H129</f>
        <v>0.55459999999999998</v>
      </c>
      <c r="S129" s="244">
        <v>0</v>
      </c>
      <c r="T129" s="245">
        <f>S129*H129</f>
        <v>0</v>
      </c>
      <c r="AR129" s="24" t="s">
        <v>153</v>
      </c>
      <c r="AT129" s="24" t="s">
        <v>150</v>
      </c>
      <c r="AU129" s="24" t="s">
        <v>82</v>
      </c>
      <c r="AY129" s="24" t="s">
        <v>130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24" t="s">
        <v>80</v>
      </c>
      <c r="BK129" s="246">
        <f>ROUND(I129*H129,2)</f>
        <v>0</v>
      </c>
      <c r="BL129" s="24" t="s">
        <v>138</v>
      </c>
      <c r="BM129" s="24" t="s">
        <v>304</v>
      </c>
    </row>
    <row r="130" s="13" customFormat="1">
      <c r="B130" s="260"/>
      <c r="C130" s="261"/>
      <c r="D130" s="247" t="s">
        <v>142</v>
      </c>
      <c r="E130" s="262" t="s">
        <v>21</v>
      </c>
      <c r="F130" s="263" t="s">
        <v>305</v>
      </c>
      <c r="G130" s="261"/>
      <c r="H130" s="264">
        <v>4</v>
      </c>
      <c r="I130" s="265"/>
      <c r="J130" s="261"/>
      <c r="K130" s="261"/>
      <c r="L130" s="266"/>
      <c r="M130" s="267"/>
      <c r="N130" s="268"/>
      <c r="O130" s="268"/>
      <c r="P130" s="268"/>
      <c r="Q130" s="268"/>
      <c r="R130" s="268"/>
      <c r="S130" s="268"/>
      <c r="T130" s="269"/>
      <c r="AT130" s="270" t="s">
        <v>142</v>
      </c>
      <c r="AU130" s="270" t="s">
        <v>82</v>
      </c>
      <c r="AV130" s="13" t="s">
        <v>82</v>
      </c>
      <c r="AW130" s="13" t="s">
        <v>37</v>
      </c>
      <c r="AX130" s="13" t="s">
        <v>80</v>
      </c>
      <c r="AY130" s="270" t="s">
        <v>130</v>
      </c>
    </row>
    <row r="131" s="1" customFormat="1" ht="16.5" customHeight="1">
      <c r="B131" s="46"/>
      <c r="C131" s="271" t="s">
        <v>10</v>
      </c>
      <c r="D131" s="271" t="s">
        <v>150</v>
      </c>
      <c r="E131" s="272" t="s">
        <v>306</v>
      </c>
      <c r="F131" s="273" t="s">
        <v>307</v>
      </c>
      <c r="G131" s="274" t="s">
        <v>136</v>
      </c>
      <c r="H131" s="275">
        <v>3</v>
      </c>
      <c r="I131" s="276"/>
      <c r="J131" s="277">
        <f>ROUND(I131*H131,2)</f>
        <v>0</v>
      </c>
      <c r="K131" s="273" t="s">
        <v>137</v>
      </c>
      <c r="L131" s="278"/>
      <c r="M131" s="279" t="s">
        <v>21</v>
      </c>
      <c r="N131" s="280" t="s">
        <v>44</v>
      </c>
      <c r="O131" s="47"/>
      <c r="P131" s="244">
        <f>O131*H131</f>
        <v>0</v>
      </c>
      <c r="Q131" s="244">
        <v>0.14262</v>
      </c>
      <c r="R131" s="244">
        <f>Q131*H131</f>
        <v>0.42786000000000002</v>
      </c>
      <c r="S131" s="244">
        <v>0</v>
      </c>
      <c r="T131" s="245">
        <f>S131*H131</f>
        <v>0</v>
      </c>
      <c r="AR131" s="24" t="s">
        <v>153</v>
      </c>
      <c r="AT131" s="24" t="s">
        <v>150</v>
      </c>
      <c r="AU131" s="24" t="s">
        <v>82</v>
      </c>
      <c r="AY131" s="24" t="s">
        <v>130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24" t="s">
        <v>80</v>
      </c>
      <c r="BK131" s="246">
        <f>ROUND(I131*H131,2)</f>
        <v>0</v>
      </c>
      <c r="BL131" s="24" t="s">
        <v>138</v>
      </c>
      <c r="BM131" s="24" t="s">
        <v>308</v>
      </c>
    </row>
    <row r="132" s="13" customFormat="1">
      <c r="B132" s="260"/>
      <c r="C132" s="261"/>
      <c r="D132" s="247" t="s">
        <v>142</v>
      </c>
      <c r="E132" s="262" t="s">
        <v>21</v>
      </c>
      <c r="F132" s="263" t="s">
        <v>309</v>
      </c>
      <c r="G132" s="261"/>
      <c r="H132" s="264">
        <v>3</v>
      </c>
      <c r="I132" s="265"/>
      <c r="J132" s="261"/>
      <c r="K132" s="261"/>
      <c r="L132" s="266"/>
      <c r="M132" s="267"/>
      <c r="N132" s="268"/>
      <c r="O132" s="268"/>
      <c r="P132" s="268"/>
      <c r="Q132" s="268"/>
      <c r="R132" s="268"/>
      <c r="S132" s="268"/>
      <c r="T132" s="269"/>
      <c r="AT132" s="270" t="s">
        <v>142</v>
      </c>
      <c r="AU132" s="270" t="s">
        <v>82</v>
      </c>
      <c r="AV132" s="13" t="s">
        <v>82</v>
      </c>
      <c r="AW132" s="13" t="s">
        <v>37</v>
      </c>
      <c r="AX132" s="13" t="s">
        <v>80</v>
      </c>
      <c r="AY132" s="270" t="s">
        <v>130</v>
      </c>
    </row>
    <row r="133" s="1" customFormat="1" ht="16.5" customHeight="1">
      <c r="B133" s="46"/>
      <c r="C133" s="271" t="s">
        <v>218</v>
      </c>
      <c r="D133" s="271" t="s">
        <v>150</v>
      </c>
      <c r="E133" s="272" t="s">
        <v>310</v>
      </c>
      <c r="F133" s="273" t="s">
        <v>311</v>
      </c>
      <c r="G133" s="274" t="s">
        <v>136</v>
      </c>
      <c r="H133" s="275">
        <v>4</v>
      </c>
      <c r="I133" s="276"/>
      <c r="J133" s="277">
        <f>ROUND(I133*H133,2)</f>
        <v>0</v>
      </c>
      <c r="K133" s="273" t="s">
        <v>137</v>
      </c>
      <c r="L133" s="278"/>
      <c r="M133" s="279" t="s">
        <v>21</v>
      </c>
      <c r="N133" s="280" t="s">
        <v>44</v>
      </c>
      <c r="O133" s="47"/>
      <c r="P133" s="244">
        <f>O133*H133</f>
        <v>0</v>
      </c>
      <c r="Q133" s="244">
        <v>0.14657999999999999</v>
      </c>
      <c r="R133" s="244">
        <f>Q133*H133</f>
        <v>0.58631999999999995</v>
      </c>
      <c r="S133" s="244">
        <v>0</v>
      </c>
      <c r="T133" s="245">
        <f>S133*H133</f>
        <v>0</v>
      </c>
      <c r="AR133" s="24" t="s">
        <v>153</v>
      </c>
      <c r="AT133" s="24" t="s">
        <v>150</v>
      </c>
      <c r="AU133" s="24" t="s">
        <v>82</v>
      </c>
      <c r="AY133" s="24" t="s">
        <v>130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24" t="s">
        <v>80</v>
      </c>
      <c r="BK133" s="246">
        <f>ROUND(I133*H133,2)</f>
        <v>0</v>
      </c>
      <c r="BL133" s="24" t="s">
        <v>138</v>
      </c>
      <c r="BM133" s="24" t="s">
        <v>312</v>
      </c>
    </row>
    <row r="134" s="13" customFormat="1">
      <c r="B134" s="260"/>
      <c r="C134" s="261"/>
      <c r="D134" s="247" t="s">
        <v>142</v>
      </c>
      <c r="E134" s="262" t="s">
        <v>21</v>
      </c>
      <c r="F134" s="263" t="s">
        <v>295</v>
      </c>
      <c r="G134" s="261"/>
      <c r="H134" s="264">
        <v>4</v>
      </c>
      <c r="I134" s="265"/>
      <c r="J134" s="261"/>
      <c r="K134" s="261"/>
      <c r="L134" s="266"/>
      <c r="M134" s="267"/>
      <c r="N134" s="268"/>
      <c r="O134" s="268"/>
      <c r="P134" s="268"/>
      <c r="Q134" s="268"/>
      <c r="R134" s="268"/>
      <c r="S134" s="268"/>
      <c r="T134" s="269"/>
      <c r="AT134" s="270" t="s">
        <v>142</v>
      </c>
      <c r="AU134" s="270" t="s">
        <v>82</v>
      </c>
      <c r="AV134" s="13" t="s">
        <v>82</v>
      </c>
      <c r="AW134" s="13" t="s">
        <v>37</v>
      </c>
      <c r="AX134" s="13" t="s">
        <v>80</v>
      </c>
      <c r="AY134" s="270" t="s">
        <v>130</v>
      </c>
    </row>
    <row r="135" s="1" customFormat="1" ht="16.5" customHeight="1">
      <c r="B135" s="46"/>
      <c r="C135" s="271" t="s">
        <v>224</v>
      </c>
      <c r="D135" s="271" t="s">
        <v>150</v>
      </c>
      <c r="E135" s="272" t="s">
        <v>313</v>
      </c>
      <c r="F135" s="273" t="s">
        <v>314</v>
      </c>
      <c r="G135" s="274" t="s">
        <v>136</v>
      </c>
      <c r="H135" s="275">
        <v>3</v>
      </c>
      <c r="I135" s="276"/>
      <c r="J135" s="277">
        <f>ROUND(I135*H135,2)</f>
        <v>0</v>
      </c>
      <c r="K135" s="273" t="s">
        <v>137</v>
      </c>
      <c r="L135" s="278"/>
      <c r="M135" s="279" t="s">
        <v>21</v>
      </c>
      <c r="N135" s="280" t="s">
        <v>44</v>
      </c>
      <c r="O135" s="47"/>
      <c r="P135" s="244">
        <f>O135*H135</f>
        <v>0</v>
      </c>
      <c r="Q135" s="244">
        <v>0.15054000000000001</v>
      </c>
      <c r="R135" s="244">
        <f>Q135*H135</f>
        <v>0.45162000000000002</v>
      </c>
      <c r="S135" s="244">
        <v>0</v>
      </c>
      <c r="T135" s="245">
        <f>S135*H135</f>
        <v>0</v>
      </c>
      <c r="AR135" s="24" t="s">
        <v>153</v>
      </c>
      <c r="AT135" s="24" t="s">
        <v>150</v>
      </c>
      <c r="AU135" s="24" t="s">
        <v>82</v>
      </c>
      <c r="AY135" s="24" t="s">
        <v>130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24" t="s">
        <v>80</v>
      </c>
      <c r="BK135" s="246">
        <f>ROUND(I135*H135,2)</f>
        <v>0</v>
      </c>
      <c r="BL135" s="24" t="s">
        <v>138</v>
      </c>
      <c r="BM135" s="24" t="s">
        <v>315</v>
      </c>
    </row>
    <row r="136" s="13" customFormat="1">
      <c r="B136" s="260"/>
      <c r="C136" s="261"/>
      <c r="D136" s="247" t="s">
        <v>142</v>
      </c>
      <c r="E136" s="262" t="s">
        <v>21</v>
      </c>
      <c r="F136" s="263" t="s">
        <v>316</v>
      </c>
      <c r="G136" s="261"/>
      <c r="H136" s="264">
        <v>3</v>
      </c>
      <c r="I136" s="265"/>
      <c r="J136" s="261"/>
      <c r="K136" s="261"/>
      <c r="L136" s="266"/>
      <c r="M136" s="267"/>
      <c r="N136" s="268"/>
      <c r="O136" s="268"/>
      <c r="P136" s="268"/>
      <c r="Q136" s="268"/>
      <c r="R136" s="268"/>
      <c r="S136" s="268"/>
      <c r="T136" s="269"/>
      <c r="AT136" s="270" t="s">
        <v>142</v>
      </c>
      <c r="AU136" s="270" t="s">
        <v>82</v>
      </c>
      <c r="AV136" s="13" t="s">
        <v>82</v>
      </c>
      <c r="AW136" s="13" t="s">
        <v>37</v>
      </c>
      <c r="AX136" s="13" t="s">
        <v>80</v>
      </c>
      <c r="AY136" s="270" t="s">
        <v>130</v>
      </c>
    </row>
    <row r="137" s="1" customFormat="1" ht="16.5" customHeight="1">
      <c r="B137" s="46"/>
      <c r="C137" s="271" t="s">
        <v>230</v>
      </c>
      <c r="D137" s="271" t="s">
        <v>150</v>
      </c>
      <c r="E137" s="272" t="s">
        <v>317</v>
      </c>
      <c r="F137" s="273" t="s">
        <v>318</v>
      </c>
      <c r="G137" s="274" t="s">
        <v>136</v>
      </c>
      <c r="H137" s="275">
        <v>3</v>
      </c>
      <c r="I137" s="276"/>
      <c r="J137" s="277">
        <f>ROUND(I137*H137,2)</f>
        <v>0</v>
      </c>
      <c r="K137" s="273" t="s">
        <v>137</v>
      </c>
      <c r="L137" s="278"/>
      <c r="M137" s="279" t="s">
        <v>21</v>
      </c>
      <c r="N137" s="280" t="s">
        <v>44</v>
      </c>
      <c r="O137" s="47"/>
      <c r="P137" s="244">
        <f>O137*H137</f>
        <v>0</v>
      </c>
      <c r="Q137" s="244">
        <v>0.1545</v>
      </c>
      <c r="R137" s="244">
        <f>Q137*H137</f>
        <v>0.46350000000000002</v>
      </c>
      <c r="S137" s="244">
        <v>0</v>
      </c>
      <c r="T137" s="245">
        <f>S137*H137</f>
        <v>0</v>
      </c>
      <c r="AR137" s="24" t="s">
        <v>153</v>
      </c>
      <c r="AT137" s="24" t="s">
        <v>150</v>
      </c>
      <c r="AU137" s="24" t="s">
        <v>82</v>
      </c>
      <c r="AY137" s="24" t="s">
        <v>130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24" t="s">
        <v>80</v>
      </c>
      <c r="BK137" s="246">
        <f>ROUND(I137*H137,2)</f>
        <v>0</v>
      </c>
      <c r="BL137" s="24" t="s">
        <v>138</v>
      </c>
      <c r="BM137" s="24" t="s">
        <v>319</v>
      </c>
    </row>
    <row r="138" s="13" customFormat="1">
      <c r="B138" s="260"/>
      <c r="C138" s="261"/>
      <c r="D138" s="247" t="s">
        <v>142</v>
      </c>
      <c r="E138" s="262" t="s">
        <v>21</v>
      </c>
      <c r="F138" s="263" t="s">
        <v>309</v>
      </c>
      <c r="G138" s="261"/>
      <c r="H138" s="264">
        <v>3</v>
      </c>
      <c r="I138" s="265"/>
      <c r="J138" s="261"/>
      <c r="K138" s="261"/>
      <c r="L138" s="266"/>
      <c r="M138" s="267"/>
      <c r="N138" s="268"/>
      <c r="O138" s="268"/>
      <c r="P138" s="268"/>
      <c r="Q138" s="268"/>
      <c r="R138" s="268"/>
      <c r="S138" s="268"/>
      <c r="T138" s="269"/>
      <c r="AT138" s="270" t="s">
        <v>142</v>
      </c>
      <c r="AU138" s="270" t="s">
        <v>82</v>
      </c>
      <c r="AV138" s="13" t="s">
        <v>82</v>
      </c>
      <c r="AW138" s="13" t="s">
        <v>37</v>
      </c>
      <c r="AX138" s="13" t="s">
        <v>80</v>
      </c>
      <c r="AY138" s="270" t="s">
        <v>130</v>
      </c>
    </row>
    <row r="139" s="1" customFormat="1" ht="16.5" customHeight="1">
      <c r="B139" s="46"/>
      <c r="C139" s="271" t="s">
        <v>236</v>
      </c>
      <c r="D139" s="271" t="s">
        <v>150</v>
      </c>
      <c r="E139" s="272" t="s">
        <v>320</v>
      </c>
      <c r="F139" s="273" t="s">
        <v>321</v>
      </c>
      <c r="G139" s="274" t="s">
        <v>136</v>
      </c>
      <c r="H139" s="275">
        <v>5</v>
      </c>
      <c r="I139" s="276"/>
      <c r="J139" s="277">
        <f>ROUND(I139*H139,2)</f>
        <v>0</v>
      </c>
      <c r="K139" s="273" t="s">
        <v>137</v>
      </c>
      <c r="L139" s="278"/>
      <c r="M139" s="279" t="s">
        <v>21</v>
      </c>
      <c r="N139" s="280" t="s">
        <v>44</v>
      </c>
      <c r="O139" s="47"/>
      <c r="P139" s="244">
        <f>O139*H139</f>
        <v>0</v>
      </c>
      <c r="Q139" s="244">
        <v>0.15845999999999999</v>
      </c>
      <c r="R139" s="244">
        <f>Q139*H139</f>
        <v>0.7923</v>
      </c>
      <c r="S139" s="244">
        <v>0</v>
      </c>
      <c r="T139" s="245">
        <f>S139*H139</f>
        <v>0</v>
      </c>
      <c r="AR139" s="24" t="s">
        <v>153</v>
      </c>
      <c r="AT139" s="24" t="s">
        <v>150</v>
      </c>
      <c r="AU139" s="24" t="s">
        <v>82</v>
      </c>
      <c r="AY139" s="24" t="s">
        <v>130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24" t="s">
        <v>80</v>
      </c>
      <c r="BK139" s="246">
        <f>ROUND(I139*H139,2)</f>
        <v>0</v>
      </c>
      <c r="BL139" s="24" t="s">
        <v>138</v>
      </c>
      <c r="BM139" s="24" t="s">
        <v>322</v>
      </c>
    </row>
    <row r="140" s="13" customFormat="1">
      <c r="B140" s="260"/>
      <c r="C140" s="261"/>
      <c r="D140" s="247" t="s">
        <v>142</v>
      </c>
      <c r="E140" s="262" t="s">
        <v>21</v>
      </c>
      <c r="F140" s="263" t="s">
        <v>291</v>
      </c>
      <c r="G140" s="261"/>
      <c r="H140" s="264">
        <v>5</v>
      </c>
      <c r="I140" s="265"/>
      <c r="J140" s="261"/>
      <c r="K140" s="261"/>
      <c r="L140" s="266"/>
      <c r="M140" s="267"/>
      <c r="N140" s="268"/>
      <c r="O140" s="268"/>
      <c r="P140" s="268"/>
      <c r="Q140" s="268"/>
      <c r="R140" s="268"/>
      <c r="S140" s="268"/>
      <c r="T140" s="269"/>
      <c r="AT140" s="270" t="s">
        <v>142</v>
      </c>
      <c r="AU140" s="270" t="s">
        <v>82</v>
      </c>
      <c r="AV140" s="13" t="s">
        <v>82</v>
      </c>
      <c r="AW140" s="13" t="s">
        <v>37</v>
      </c>
      <c r="AX140" s="13" t="s">
        <v>80</v>
      </c>
      <c r="AY140" s="270" t="s">
        <v>130</v>
      </c>
    </row>
    <row r="141" s="1" customFormat="1" ht="16.5" customHeight="1">
      <c r="B141" s="46"/>
      <c r="C141" s="271" t="s">
        <v>241</v>
      </c>
      <c r="D141" s="271" t="s">
        <v>150</v>
      </c>
      <c r="E141" s="272" t="s">
        <v>323</v>
      </c>
      <c r="F141" s="273" t="s">
        <v>324</v>
      </c>
      <c r="G141" s="274" t="s">
        <v>136</v>
      </c>
      <c r="H141" s="275">
        <v>4</v>
      </c>
      <c r="I141" s="276"/>
      <c r="J141" s="277">
        <f>ROUND(I141*H141,2)</f>
        <v>0</v>
      </c>
      <c r="K141" s="273" t="s">
        <v>137</v>
      </c>
      <c r="L141" s="278"/>
      <c r="M141" s="279" t="s">
        <v>21</v>
      </c>
      <c r="N141" s="280" t="s">
        <v>44</v>
      </c>
      <c r="O141" s="47"/>
      <c r="P141" s="244">
        <f>O141*H141</f>
        <v>0</v>
      </c>
      <c r="Q141" s="244">
        <v>0.16242000000000001</v>
      </c>
      <c r="R141" s="244">
        <f>Q141*H141</f>
        <v>0.64968000000000004</v>
      </c>
      <c r="S141" s="244">
        <v>0</v>
      </c>
      <c r="T141" s="245">
        <f>S141*H141</f>
        <v>0</v>
      </c>
      <c r="AR141" s="24" t="s">
        <v>153</v>
      </c>
      <c r="AT141" s="24" t="s">
        <v>150</v>
      </c>
      <c r="AU141" s="24" t="s">
        <v>82</v>
      </c>
      <c r="AY141" s="24" t="s">
        <v>130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24" t="s">
        <v>80</v>
      </c>
      <c r="BK141" s="246">
        <f>ROUND(I141*H141,2)</f>
        <v>0</v>
      </c>
      <c r="BL141" s="24" t="s">
        <v>138</v>
      </c>
      <c r="BM141" s="24" t="s">
        <v>325</v>
      </c>
    </row>
    <row r="142" s="13" customFormat="1">
      <c r="B142" s="260"/>
      <c r="C142" s="261"/>
      <c r="D142" s="247" t="s">
        <v>142</v>
      </c>
      <c r="E142" s="262" t="s">
        <v>21</v>
      </c>
      <c r="F142" s="263" t="s">
        <v>295</v>
      </c>
      <c r="G142" s="261"/>
      <c r="H142" s="264">
        <v>4</v>
      </c>
      <c r="I142" s="265"/>
      <c r="J142" s="261"/>
      <c r="K142" s="261"/>
      <c r="L142" s="266"/>
      <c r="M142" s="267"/>
      <c r="N142" s="268"/>
      <c r="O142" s="268"/>
      <c r="P142" s="268"/>
      <c r="Q142" s="268"/>
      <c r="R142" s="268"/>
      <c r="S142" s="268"/>
      <c r="T142" s="269"/>
      <c r="AT142" s="270" t="s">
        <v>142</v>
      </c>
      <c r="AU142" s="270" t="s">
        <v>82</v>
      </c>
      <c r="AV142" s="13" t="s">
        <v>82</v>
      </c>
      <c r="AW142" s="13" t="s">
        <v>37</v>
      </c>
      <c r="AX142" s="13" t="s">
        <v>80</v>
      </c>
      <c r="AY142" s="270" t="s">
        <v>130</v>
      </c>
    </row>
    <row r="143" s="1" customFormat="1" ht="16.5" customHeight="1">
      <c r="B143" s="46"/>
      <c r="C143" s="271" t="s">
        <v>9</v>
      </c>
      <c r="D143" s="271" t="s">
        <v>150</v>
      </c>
      <c r="E143" s="272" t="s">
        <v>326</v>
      </c>
      <c r="F143" s="273" t="s">
        <v>327</v>
      </c>
      <c r="G143" s="274" t="s">
        <v>136</v>
      </c>
      <c r="H143" s="275">
        <v>2</v>
      </c>
      <c r="I143" s="276"/>
      <c r="J143" s="277">
        <f>ROUND(I143*H143,2)</f>
        <v>0</v>
      </c>
      <c r="K143" s="273" t="s">
        <v>137</v>
      </c>
      <c r="L143" s="278"/>
      <c r="M143" s="279" t="s">
        <v>21</v>
      </c>
      <c r="N143" s="280" t="s">
        <v>44</v>
      </c>
      <c r="O143" s="47"/>
      <c r="P143" s="244">
        <f>O143*H143</f>
        <v>0</v>
      </c>
      <c r="Q143" s="244">
        <v>0.16638</v>
      </c>
      <c r="R143" s="244">
        <f>Q143*H143</f>
        <v>0.33276</v>
      </c>
      <c r="S143" s="244">
        <v>0</v>
      </c>
      <c r="T143" s="245">
        <f>S143*H143</f>
        <v>0</v>
      </c>
      <c r="AR143" s="24" t="s">
        <v>153</v>
      </c>
      <c r="AT143" s="24" t="s">
        <v>150</v>
      </c>
      <c r="AU143" s="24" t="s">
        <v>82</v>
      </c>
      <c r="AY143" s="24" t="s">
        <v>130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24" t="s">
        <v>80</v>
      </c>
      <c r="BK143" s="246">
        <f>ROUND(I143*H143,2)</f>
        <v>0</v>
      </c>
      <c r="BL143" s="24" t="s">
        <v>138</v>
      </c>
      <c r="BM143" s="24" t="s">
        <v>328</v>
      </c>
    </row>
    <row r="144" s="13" customFormat="1">
      <c r="B144" s="260"/>
      <c r="C144" s="261"/>
      <c r="D144" s="247" t="s">
        <v>142</v>
      </c>
      <c r="E144" s="262" t="s">
        <v>21</v>
      </c>
      <c r="F144" s="263" t="s">
        <v>329</v>
      </c>
      <c r="G144" s="261"/>
      <c r="H144" s="264">
        <v>2</v>
      </c>
      <c r="I144" s="265"/>
      <c r="J144" s="261"/>
      <c r="K144" s="261"/>
      <c r="L144" s="266"/>
      <c r="M144" s="267"/>
      <c r="N144" s="268"/>
      <c r="O144" s="268"/>
      <c r="P144" s="268"/>
      <c r="Q144" s="268"/>
      <c r="R144" s="268"/>
      <c r="S144" s="268"/>
      <c r="T144" s="269"/>
      <c r="AT144" s="270" t="s">
        <v>142</v>
      </c>
      <c r="AU144" s="270" t="s">
        <v>82</v>
      </c>
      <c r="AV144" s="13" t="s">
        <v>82</v>
      </c>
      <c r="AW144" s="13" t="s">
        <v>37</v>
      </c>
      <c r="AX144" s="13" t="s">
        <v>80</v>
      </c>
      <c r="AY144" s="270" t="s">
        <v>130</v>
      </c>
    </row>
    <row r="145" s="1" customFormat="1" ht="16.5" customHeight="1">
      <c r="B145" s="46"/>
      <c r="C145" s="271" t="s">
        <v>330</v>
      </c>
      <c r="D145" s="271" t="s">
        <v>150</v>
      </c>
      <c r="E145" s="272" t="s">
        <v>331</v>
      </c>
      <c r="F145" s="273" t="s">
        <v>332</v>
      </c>
      <c r="G145" s="274" t="s">
        <v>136</v>
      </c>
      <c r="H145" s="275">
        <v>2</v>
      </c>
      <c r="I145" s="276"/>
      <c r="J145" s="277">
        <f>ROUND(I145*H145,2)</f>
        <v>0</v>
      </c>
      <c r="K145" s="273" t="s">
        <v>137</v>
      </c>
      <c r="L145" s="278"/>
      <c r="M145" s="279" t="s">
        <v>21</v>
      </c>
      <c r="N145" s="280" t="s">
        <v>44</v>
      </c>
      <c r="O145" s="47"/>
      <c r="P145" s="244">
        <f>O145*H145</f>
        <v>0</v>
      </c>
      <c r="Q145" s="244">
        <v>0.17035</v>
      </c>
      <c r="R145" s="244">
        <f>Q145*H145</f>
        <v>0.3407</v>
      </c>
      <c r="S145" s="244">
        <v>0</v>
      </c>
      <c r="T145" s="245">
        <f>S145*H145</f>
        <v>0</v>
      </c>
      <c r="AR145" s="24" t="s">
        <v>153</v>
      </c>
      <c r="AT145" s="24" t="s">
        <v>150</v>
      </c>
      <c r="AU145" s="24" t="s">
        <v>82</v>
      </c>
      <c r="AY145" s="24" t="s">
        <v>130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24" t="s">
        <v>80</v>
      </c>
      <c r="BK145" s="246">
        <f>ROUND(I145*H145,2)</f>
        <v>0</v>
      </c>
      <c r="BL145" s="24" t="s">
        <v>138</v>
      </c>
      <c r="BM145" s="24" t="s">
        <v>333</v>
      </c>
    </row>
    <row r="146" s="13" customFormat="1">
      <c r="B146" s="260"/>
      <c r="C146" s="261"/>
      <c r="D146" s="247" t="s">
        <v>142</v>
      </c>
      <c r="E146" s="262" t="s">
        <v>21</v>
      </c>
      <c r="F146" s="263" t="s">
        <v>329</v>
      </c>
      <c r="G146" s="261"/>
      <c r="H146" s="264">
        <v>2</v>
      </c>
      <c r="I146" s="265"/>
      <c r="J146" s="261"/>
      <c r="K146" s="261"/>
      <c r="L146" s="266"/>
      <c r="M146" s="267"/>
      <c r="N146" s="268"/>
      <c r="O146" s="268"/>
      <c r="P146" s="268"/>
      <c r="Q146" s="268"/>
      <c r="R146" s="268"/>
      <c r="S146" s="268"/>
      <c r="T146" s="269"/>
      <c r="AT146" s="270" t="s">
        <v>142</v>
      </c>
      <c r="AU146" s="270" t="s">
        <v>82</v>
      </c>
      <c r="AV146" s="13" t="s">
        <v>82</v>
      </c>
      <c r="AW146" s="13" t="s">
        <v>37</v>
      </c>
      <c r="AX146" s="13" t="s">
        <v>80</v>
      </c>
      <c r="AY146" s="270" t="s">
        <v>130</v>
      </c>
    </row>
    <row r="147" s="1" customFormat="1" ht="16.5" customHeight="1">
      <c r="B147" s="46"/>
      <c r="C147" s="271" t="s">
        <v>264</v>
      </c>
      <c r="D147" s="271" t="s">
        <v>150</v>
      </c>
      <c r="E147" s="272" t="s">
        <v>334</v>
      </c>
      <c r="F147" s="273" t="s">
        <v>335</v>
      </c>
      <c r="G147" s="274" t="s">
        <v>136</v>
      </c>
      <c r="H147" s="275">
        <v>2</v>
      </c>
      <c r="I147" s="276"/>
      <c r="J147" s="277">
        <f>ROUND(I147*H147,2)</f>
        <v>0</v>
      </c>
      <c r="K147" s="273" t="s">
        <v>137</v>
      </c>
      <c r="L147" s="278"/>
      <c r="M147" s="279" t="s">
        <v>21</v>
      </c>
      <c r="N147" s="280" t="s">
        <v>44</v>
      </c>
      <c r="O147" s="47"/>
      <c r="P147" s="244">
        <f>O147*H147</f>
        <v>0</v>
      </c>
      <c r="Q147" s="244">
        <v>0.17430999999999999</v>
      </c>
      <c r="R147" s="244">
        <f>Q147*H147</f>
        <v>0.34861999999999999</v>
      </c>
      <c r="S147" s="244">
        <v>0</v>
      </c>
      <c r="T147" s="245">
        <f>S147*H147</f>
        <v>0</v>
      </c>
      <c r="AR147" s="24" t="s">
        <v>153</v>
      </c>
      <c r="AT147" s="24" t="s">
        <v>150</v>
      </c>
      <c r="AU147" s="24" t="s">
        <v>82</v>
      </c>
      <c r="AY147" s="24" t="s">
        <v>130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24" t="s">
        <v>80</v>
      </c>
      <c r="BK147" s="246">
        <f>ROUND(I147*H147,2)</f>
        <v>0</v>
      </c>
      <c r="BL147" s="24" t="s">
        <v>138</v>
      </c>
      <c r="BM147" s="24" t="s">
        <v>336</v>
      </c>
    </row>
    <row r="148" s="13" customFormat="1">
      <c r="B148" s="260"/>
      <c r="C148" s="261"/>
      <c r="D148" s="247" t="s">
        <v>142</v>
      </c>
      <c r="E148" s="262" t="s">
        <v>21</v>
      </c>
      <c r="F148" s="263" t="s">
        <v>329</v>
      </c>
      <c r="G148" s="261"/>
      <c r="H148" s="264">
        <v>2</v>
      </c>
      <c r="I148" s="265"/>
      <c r="J148" s="261"/>
      <c r="K148" s="261"/>
      <c r="L148" s="266"/>
      <c r="M148" s="267"/>
      <c r="N148" s="268"/>
      <c r="O148" s="268"/>
      <c r="P148" s="268"/>
      <c r="Q148" s="268"/>
      <c r="R148" s="268"/>
      <c r="S148" s="268"/>
      <c r="T148" s="269"/>
      <c r="AT148" s="270" t="s">
        <v>142</v>
      </c>
      <c r="AU148" s="270" t="s">
        <v>82</v>
      </c>
      <c r="AV148" s="13" t="s">
        <v>82</v>
      </c>
      <c r="AW148" s="13" t="s">
        <v>37</v>
      </c>
      <c r="AX148" s="13" t="s">
        <v>80</v>
      </c>
      <c r="AY148" s="270" t="s">
        <v>130</v>
      </c>
    </row>
    <row r="149" s="1" customFormat="1" ht="76.5" customHeight="1">
      <c r="B149" s="46"/>
      <c r="C149" s="235" t="s">
        <v>337</v>
      </c>
      <c r="D149" s="235" t="s">
        <v>133</v>
      </c>
      <c r="E149" s="236" t="s">
        <v>338</v>
      </c>
      <c r="F149" s="237" t="s">
        <v>339</v>
      </c>
      <c r="G149" s="238" t="s">
        <v>206</v>
      </c>
      <c r="H149" s="239">
        <v>200</v>
      </c>
      <c r="I149" s="240"/>
      <c r="J149" s="241">
        <f>ROUND(I149*H149,2)</f>
        <v>0</v>
      </c>
      <c r="K149" s="237" t="s">
        <v>137</v>
      </c>
      <c r="L149" s="72"/>
      <c r="M149" s="242" t="s">
        <v>21</v>
      </c>
      <c r="N149" s="243" t="s">
        <v>44</v>
      </c>
      <c r="O149" s="47"/>
      <c r="P149" s="244">
        <f>O149*H149</f>
        <v>0</v>
      </c>
      <c r="Q149" s="244">
        <v>0</v>
      </c>
      <c r="R149" s="244">
        <f>Q149*H149</f>
        <v>0</v>
      </c>
      <c r="S149" s="244">
        <v>0</v>
      </c>
      <c r="T149" s="245">
        <f>S149*H149</f>
        <v>0</v>
      </c>
      <c r="AR149" s="24" t="s">
        <v>138</v>
      </c>
      <c r="AT149" s="24" t="s">
        <v>133</v>
      </c>
      <c r="AU149" s="24" t="s">
        <v>82</v>
      </c>
      <c r="AY149" s="24" t="s">
        <v>130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24" t="s">
        <v>80</v>
      </c>
      <c r="BK149" s="246">
        <f>ROUND(I149*H149,2)</f>
        <v>0</v>
      </c>
      <c r="BL149" s="24" t="s">
        <v>138</v>
      </c>
      <c r="BM149" s="24" t="s">
        <v>340</v>
      </c>
    </row>
    <row r="150" s="1" customFormat="1">
      <c r="B150" s="46"/>
      <c r="C150" s="74"/>
      <c r="D150" s="247" t="s">
        <v>140</v>
      </c>
      <c r="E150" s="74"/>
      <c r="F150" s="248" t="s">
        <v>341</v>
      </c>
      <c r="G150" s="74"/>
      <c r="H150" s="74"/>
      <c r="I150" s="203"/>
      <c r="J150" s="74"/>
      <c r="K150" s="74"/>
      <c r="L150" s="72"/>
      <c r="M150" s="249"/>
      <c r="N150" s="47"/>
      <c r="O150" s="47"/>
      <c r="P150" s="47"/>
      <c r="Q150" s="47"/>
      <c r="R150" s="47"/>
      <c r="S150" s="47"/>
      <c r="T150" s="95"/>
      <c r="AT150" s="24" t="s">
        <v>140</v>
      </c>
      <c r="AU150" s="24" t="s">
        <v>82</v>
      </c>
    </row>
    <row r="151" s="12" customFormat="1">
      <c r="B151" s="250"/>
      <c r="C151" s="251"/>
      <c r="D151" s="247" t="s">
        <v>142</v>
      </c>
      <c r="E151" s="252" t="s">
        <v>21</v>
      </c>
      <c r="F151" s="253" t="s">
        <v>342</v>
      </c>
      <c r="G151" s="251"/>
      <c r="H151" s="252" t="s">
        <v>21</v>
      </c>
      <c r="I151" s="254"/>
      <c r="J151" s="251"/>
      <c r="K151" s="251"/>
      <c r="L151" s="255"/>
      <c r="M151" s="256"/>
      <c r="N151" s="257"/>
      <c r="O151" s="257"/>
      <c r="P151" s="257"/>
      <c r="Q151" s="257"/>
      <c r="R151" s="257"/>
      <c r="S151" s="257"/>
      <c r="T151" s="258"/>
      <c r="AT151" s="259" t="s">
        <v>142</v>
      </c>
      <c r="AU151" s="259" t="s">
        <v>82</v>
      </c>
      <c r="AV151" s="12" t="s">
        <v>80</v>
      </c>
      <c r="AW151" s="12" t="s">
        <v>37</v>
      </c>
      <c r="AX151" s="12" t="s">
        <v>73</v>
      </c>
      <c r="AY151" s="259" t="s">
        <v>130</v>
      </c>
    </row>
    <row r="152" s="13" customFormat="1">
      <c r="B152" s="260"/>
      <c r="C152" s="261"/>
      <c r="D152" s="247" t="s">
        <v>142</v>
      </c>
      <c r="E152" s="262" t="s">
        <v>21</v>
      </c>
      <c r="F152" s="263" t="s">
        <v>343</v>
      </c>
      <c r="G152" s="261"/>
      <c r="H152" s="264">
        <v>200</v>
      </c>
      <c r="I152" s="265"/>
      <c r="J152" s="261"/>
      <c r="K152" s="261"/>
      <c r="L152" s="266"/>
      <c r="M152" s="267"/>
      <c r="N152" s="268"/>
      <c r="O152" s="268"/>
      <c r="P152" s="268"/>
      <c r="Q152" s="268"/>
      <c r="R152" s="268"/>
      <c r="S152" s="268"/>
      <c r="T152" s="269"/>
      <c r="AT152" s="270" t="s">
        <v>142</v>
      </c>
      <c r="AU152" s="270" t="s">
        <v>82</v>
      </c>
      <c r="AV152" s="13" t="s">
        <v>82</v>
      </c>
      <c r="AW152" s="13" t="s">
        <v>37</v>
      </c>
      <c r="AX152" s="13" t="s">
        <v>80</v>
      </c>
      <c r="AY152" s="270" t="s">
        <v>130</v>
      </c>
    </row>
    <row r="153" s="1" customFormat="1" ht="114.75" customHeight="1">
      <c r="B153" s="46"/>
      <c r="C153" s="235" t="s">
        <v>344</v>
      </c>
      <c r="D153" s="235" t="s">
        <v>133</v>
      </c>
      <c r="E153" s="236" t="s">
        <v>345</v>
      </c>
      <c r="F153" s="237" t="s">
        <v>346</v>
      </c>
      <c r="G153" s="238" t="s">
        <v>136</v>
      </c>
      <c r="H153" s="239">
        <v>46</v>
      </c>
      <c r="I153" s="240"/>
      <c r="J153" s="241">
        <f>ROUND(I153*H153,2)</f>
        <v>0</v>
      </c>
      <c r="K153" s="237" t="s">
        <v>137</v>
      </c>
      <c r="L153" s="72"/>
      <c r="M153" s="242" t="s">
        <v>21</v>
      </c>
      <c r="N153" s="243" t="s">
        <v>44</v>
      </c>
      <c r="O153" s="47"/>
      <c r="P153" s="244">
        <f>O153*H153</f>
        <v>0</v>
      </c>
      <c r="Q153" s="244">
        <v>0</v>
      </c>
      <c r="R153" s="244">
        <f>Q153*H153</f>
        <v>0</v>
      </c>
      <c r="S153" s="244">
        <v>0</v>
      </c>
      <c r="T153" s="245">
        <f>S153*H153</f>
        <v>0</v>
      </c>
      <c r="AR153" s="24" t="s">
        <v>138</v>
      </c>
      <c r="AT153" s="24" t="s">
        <v>133</v>
      </c>
      <c r="AU153" s="24" t="s">
        <v>82</v>
      </c>
      <c r="AY153" s="24" t="s">
        <v>130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24" t="s">
        <v>80</v>
      </c>
      <c r="BK153" s="246">
        <f>ROUND(I153*H153,2)</f>
        <v>0</v>
      </c>
      <c r="BL153" s="24" t="s">
        <v>138</v>
      </c>
      <c r="BM153" s="24" t="s">
        <v>347</v>
      </c>
    </row>
    <row r="154" s="1" customFormat="1">
      <c r="B154" s="46"/>
      <c r="C154" s="74"/>
      <c r="D154" s="247" t="s">
        <v>140</v>
      </c>
      <c r="E154" s="74"/>
      <c r="F154" s="248" t="s">
        <v>348</v>
      </c>
      <c r="G154" s="74"/>
      <c r="H154" s="74"/>
      <c r="I154" s="203"/>
      <c r="J154" s="74"/>
      <c r="K154" s="74"/>
      <c r="L154" s="72"/>
      <c r="M154" s="249"/>
      <c r="N154" s="47"/>
      <c r="O154" s="47"/>
      <c r="P154" s="47"/>
      <c r="Q154" s="47"/>
      <c r="R154" s="47"/>
      <c r="S154" s="47"/>
      <c r="T154" s="95"/>
      <c r="AT154" s="24" t="s">
        <v>140</v>
      </c>
      <c r="AU154" s="24" t="s">
        <v>82</v>
      </c>
    </row>
    <row r="155" s="12" customFormat="1">
      <c r="B155" s="250"/>
      <c r="C155" s="251"/>
      <c r="D155" s="247" t="s">
        <v>142</v>
      </c>
      <c r="E155" s="252" t="s">
        <v>21</v>
      </c>
      <c r="F155" s="253" t="s">
        <v>349</v>
      </c>
      <c r="G155" s="251"/>
      <c r="H155" s="252" t="s">
        <v>21</v>
      </c>
      <c r="I155" s="254"/>
      <c r="J155" s="251"/>
      <c r="K155" s="251"/>
      <c r="L155" s="255"/>
      <c r="M155" s="256"/>
      <c r="N155" s="257"/>
      <c r="O155" s="257"/>
      <c r="P155" s="257"/>
      <c r="Q155" s="257"/>
      <c r="R155" s="257"/>
      <c r="S155" s="257"/>
      <c r="T155" s="258"/>
      <c r="AT155" s="259" t="s">
        <v>142</v>
      </c>
      <c r="AU155" s="259" t="s">
        <v>82</v>
      </c>
      <c r="AV155" s="12" t="s">
        <v>80</v>
      </c>
      <c r="AW155" s="12" t="s">
        <v>37</v>
      </c>
      <c r="AX155" s="12" t="s">
        <v>73</v>
      </c>
      <c r="AY155" s="259" t="s">
        <v>130</v>
      </c>
    </row>
    <row r="156" s="13" customFormat="1">
      <c r="B156" s="260"/>
      <c r="C156" s="261"/>
      <c r="D156" s="247" t="s">
        <v>142</v>
      </c>
      <c r="E156" s="262" t="s">
        <v>21</v>
      </c>
      <c r="F156" s="263" t="s">
        <v>350</v>
      </c>
      <c r="G156" s="261"/>
      <c r="H156" s="264">
        <v>20</v>
      </c>
      <c r="I156" s="265"/>
      <c r="J156" s="261"/>
      <c r="K156" s="261"/>
      <c r="L156" s="266"/>
      <c r="M156" s="267"/>
      <c r="N156" s="268"/>
      <c r="O156" s="268"/>
      <c r="P156" s="268"/>
      <c r="Q156" s="268"/>
      <c r="R156" s="268"/>
      <c r="S156" s="268"/>
      <c r="T156" s="269"/>
      <c r="AT156" s="270" t="s">
        <v>142</v>
      </c>
      <c r="AU156" s="270" t="s">
        <v>82</v>
      </c>
      <c r="AV156" s="13" t="s">
        <v>82</v>
      </c>
      <c r="AW156" s="13" t="s">
        <v>37</v>
      </c>
      <c r="AX156" s="13" t="s">
        <v>73</v>
      </c>
      <c r="AY156" s="270" t="s">
        <v>130</v>
      </c>
    </row>
    <row r="157" s="12" customFormat="1">
      <c r="B157" s="250"/>
      <c r="C157" s="251"/>
      <c r="D157" s="247" t="s">
        <v>142</v>
      </c>
      <c r="E157" s="252" t="s">
        <v>21</v>
      </c>
      <c r="F157" s="253" t="s">
        <v>351</v>
      </c>
      <c r="G157" s="251"/>
      <c r="H157" s="252" t="s">
        <v>21</v>
      </c>
      <c r="I157" s="254"/>
      <c r="J157" s="251"/>
      <c r="K157" s="251"/>
      <c r="L157" s="255"/>
      <c r="M157" s="256"/>
      <c r="N157" s="257"/>
      <c r="O157" s="257"/>
      <c r="P157" s="257"/>
      <c r="Q157" s="257"/>
      <c r="R157" s="257"/>
      <c r="S157" s="257"/>
      <c r="T157" s="258"/>
      <c r="AT157" s="259" t="s">
        <v>142</v>
      </c>
      <c r="AU157" s="259" t="s">
        <v>82</v>
      </c>
      <c r="AV157" s="12" t="s">
        <v>80</v>
      </c>
      <c r="AW157" s="12" t="s">
        <v>37</v>
      </c>
      <c r="AX157" s="12" t="s">
        <v>73</v>
      </c>
      <c r="AY157" s="259" t="s">
        <v>130</v>
      </c>
    </row>
    <row r="158" s="13" customFormat="1">
      <c r="B158" s="260"/>
      <c r="C158" s="261"/>
      <c r="D158" s="247" t="s">
        <v>142</v>
      </c>
      <c r="E158" s="262" t="s">
        <v>21</v>
      </c>
      <c r="F158" s="263" t="s">
        <v>352</v>
      </c>
      <c r="G158" s="261"/>
      <c r="H158" s="264">
        <v>26</v>
      </c>
      <c r="I158" s="265"/>
      <c r="J158" s="261"/>
      <c r="K158" s="261"/>
      <c r="L158" s="266"/>
      <c r="M158" s="267"/>
      <c r="N158" s="268"/>
      <c r="O158" s="268"/>
      <c r="P158" s="268"/>
      <c r="Q158" s="268"/>
      <c r="R158" s="268"/>
      <c r="S158" s="268"/>
      <c r="T158" s="269"/>
      <c r="AT158" s="270" t="s">
        <v>142</v>
      </c>
      <c r="AU158" s="270" t="s">
        <v>82</v>
      </c>
      <c r="AV158" s="13" t="s">
        <v>82</v>
      </c>
      <c r="AW158" s="13" t="s">
        <v>37</v>
      </c>
      <c r="AX158" s="13" t="s">
        <v>73</v>
      </c>
      <c r="AY158" s="270" t="s">
        <v>130</v>
      </c>
    </row>
    <row r="159" s="14" customFormat="1">
      <c r="B159" s="284"/>
      <c r="C159" s="285"/>
      <c r="D159" s="247" t="s">
        <v>142</v>
      </c>
      <c r="E159" s="286" t="s">
        <v>21</v>
      </c>
      <c r="F159" s="287" t="s">
        <v>260</v>
      </c>
      <c r="G159" s="285"/>
      <c r="H159" s="288">
        <v>46</v>
      </c>
      <c r="I159" s="289"/>
      <c r="J159" s="285"/>
      <c r="K159" s="285"/>
      <c r="L159" s="290"/>
      <c r="M159" s="291"/>
      <c r="N159" s="292"/>
      <c r="O159" s="292"/>
      <c r="P159" s="292"/>
      <c r="Q159" s="292"/>
      <c r="R159" s="292"/>
      <c r="S159" s="292"/>
      <c r="T159" s="293"/>
      <c r="AT159" s="294" t="s">
        <v>142</v>
      </c>
      <c r="AU159" s="294" t="s">
        <v>82</v>
      </c>
      <c r="AV159" s="14" t="s">
        <v>138</v>
      </c>
      <c r="AW159" s="14" t="s">
        <v>37</v>
      </c>
      <c r="AX159" s="14" t="s">
        <v>80</v>
      </c>
      <c r="AY159" s="294" t="s">
        <v>130</v>
      </c>
    </row>
    <row r="160" s="1" customFormat="1" ht="114.75" customHeight="1">
      <c r="B160" s="46"/>
      <c r="C160" s="235" t="s">
        <v>353</v>
      </c>
      <c r="D160" s="235" t="s">
        <v>133</v>
      </c>
      <c r="E160" s="236" t="s">
        <v>354</v>
      </c>
      <c r="F160" s="237" t="s">
        <v>355</v>
      </c>
      <c r="G160" s="238" t="s">
        <v>136</v>
      </c>
      <c r="H160" s="239">
        <v>56</v>
      </c>
      <c r="I160" s="240"/>
      <c r="J160" s="241">
        <f>ROUND(I160*H160,2)</f>
        <v>0</v>
      </c>
      <c r="K160" s="237" t="s">
        <v>137</v>
      </c>
      <c r="L160" s="72"/>
      <c r="M160" s="242" t="s">
        <v>21</v>
      </c>
      <c r="N160" s="243" t="s">
        <v>44</v>
      </c>
      <c r="O160" s="47"/>
      <c r="P160" s="244">
        <f>O160*H160</f>
        <v>0</v>
      </c>
      <c r="Q160" s="244">
        <v>0</v>
      </c>
      <c r="R160" s="244">
        <f>Q160*H160</f>
        <v>0</v>
      </c>
      <c r="S160" s="244">
        <v>0</v>
      </c>
      <c r="T160" s="245">
        <f>S160*H160</f>
        <v>0</v>
      </c>
      <c r="AR160" s="24" t="s">
        <v>138</v>
      </c>
      <c r="AT160" s="24" t="s">
        <v>133</v>
      </c>
      <c r="AU160" s="24" t="s">
        <v>82</v>
      </c>
      <c r="AY160" s="24" t="s">
        <v>130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24" t="s">
        <v>80</v>
      </c>
      <c r="BK160" s="246">
        <f>ROUND(I160*H160,2)</f>
        <v>0</v>
      </c>
      <c r="BL160" s="24" t="s">
        <v>138</v>
      </c>
      <c r="BM160" s="24" t="s">
        <v>356</v>
      </c>
    </row>
    <row r="161" s="1" customFormat="1">
      <c r="B161" s="46"/>
      <c r="C161" s="74"/>
      <c r="D161" s="247" t="s">
        <v>140</v>
      </c>
      <c r="E161" s="74"/>
      <c r="F161" s="248" t="s">
        <v>141</v>
      </c>
      <c r="G161" s="74"/>
      <c r="H161" s="74"/>
      <c r="I161" s="203"/>
      <c r="J161" s="74"/>
      <c r="K161" s="74"/>
      <c r="L161" s="72"/>
      <c r="M161" s="249"/>
      <c r="N161" s="47"/>
      <c r="O161" s="47"/>
      <c r="P161" s="47"/>
      <c r="Q161" s="47"/>
      <c r="R161" s="47"/>
      <c r="S161" s="47"/>
      <c r="T161" s="95"/>
      <c r="AT161" s="24" t="s">
        <v>140</v>
      </c>
      <c r="AU161" s="24" t="s">
        <v>82</v>
      </c>
    </row>
    <row r="162" s="12" customFormat="1">
      <c r="B162" s="250"/>
      <c r="C162" s="251"/>
      <c r="D162" s="247" t="s">
        <v>142</v>
      </c>
      <c r="E162" s="252" t="s">
        <v>21</v>
      </c>
      <c r="F162" s="253" t="s">
        <v>357</v>
      </c>
      <c r="G162" s="251"/>
      <c r="H162" s="252" t="s">
        <v>21</v>
      </c>
      <c r="I162" s="254"/>
      <c r="J162" s="251"/>
      <c r="K162" s="251"/>
      <c r="L162" s="255"/>
      <c r="M162" s="256"/>
      <c r="N162" s="257"/>
      <c r="O162" s="257"/>
      <c r="P162" s="257"/>
      <c r="Q162" s="257"/>
      <c r="R162" s="257"/>
      <c r="S162" s="257"/>
      <c r="T162" s="258"/>
      <c r="AT162" s="259" t="s">
        <v>142</v>
      </c>
      <c r="AU162" s="259" t="s">
        <v>82</v>
      </c>
      <c r="AV162" s="12" t="s">
        <v>80</v>
      </c>
      <c r="AW162" s="12" t="s">
        <v>37</v>
      </c>
      <c r="AX162" s="12" t="s">
        <v>73</v>
      </c>
      <c r="AY162" s="259" t="s">
        <v>130</v>
      </c>
    </row>
    <row r="163" s="13" customFormat="1">
      <c r="B163" s="260"/>
      <c r="C163" s="261"/>
      <c r="D163" s="247" t="s">
        <v>142</v>
      </c>
      <c r="E163" s="262" t="s">
        <v>21</v>
      </c>
      <c r="F163" s="263" t="s">
        <v>358</v>
      </c>
      <c r="G163" s="261"/>
      <c r="H163" s="264">
        <v>56</v>
      </c>
      <c r="I163" s="265"/>
      <c r="J163" s="261"/>
      <c r="K163" s="261"/>
      <c r="L163" s="266"/>
      <c r="M163" s="267"/>
      <c r="N163" s="268"/>
      <c r="O163" s="268"/>
      <c r="P163" s="268"/>
      <c r="Q163" s="268"/>
      <c r="R163" s="268"/>
      <c r="S163" s="268"/>
      <c r="T163" s="269"/>
      <c r="AT163" s="270" t="s">
        <v>142</v>
      </c>
      <c r="AU163" s="270" t="s">
        <v>82</v>
      </c>
      <c r="AV163" s="13" t="s">
        <v>82</v>
      </c>
      <c r="AW163" s="13" t="s">
        <v>37</v>
      </c>
      <c r="AX163" s="13" t="s">
        <v>80</v>
      </c>
      <c r="AY163" s="270" t="s">
        <v>130</v>
      </c>
    </row>
    <row r="164" s="1" customFormat="1" ht="102" customHeight="1">
      <c r="B164" s="46"/>
      <c r="C164" s="235" t="s">
        <v>259</v>
      </c>
      <c r="D164" s="235" t="s">
        <v>133</v>
      </c>
      <c r="E164" s="236" t="s">
        <v>359</v>
      </c>
      <c r="F164" s="237" t="s">
        <v>360</v>
      </c>
      <c r="G164" s="238" t="s">
        <v>136</v>
      </c>
      <c r="H164" s="239">
        <v>310</v>
      </c>
      <c r="I164" s="240"/>
      <c r="J164" s="241">
        <f>ROUND(I164*H164,2)</f>
        <v>0</v>
      </c>
      <c r="K164" s="237" t="s">
        <v>137</v>
      </c>
      <c r="L164" s="72"/>
      <c r="M164" s="242" t="s">
        <v>21</v>
      </c>
      <c r="N164" s="243" t="s">
        <v>44</v>
      </c>
      <c r="O164" s="47"/>
      <c r="P164" s="244">
        <f>O164*H164</f>
        <v>0</v>
      </c>
      <c r="Q164" s="244">
        <v>0</v>
      </c>
      <c r="R164" s="244">
        <f>Q164*H164</f>
        <v>0</v>
      </c>
      <c r="S164" s="244">
        <v>0</v>
      </c>
      <c r="T164" s="245">
        <f>S164*H164</f>
        <v>0</v>
      </c>
      <c r="AR164" s="24" t="s">
        <v>138</v>
      </c>
      <c r="AT164" s="24" t="s">
        <v>133</v>
      </c>
      <c r="AU164" s="24" t="s">
        <v>82</v>
      </c>
      <c r="AY164" s="24" t="s">
        <v>130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24" t="s">
        <v>80</v>
      </c>
      <c r="BK164" s="246">
        <f>ROUND(I164*H164,2)</f>
        <v>0</v>
      </c>
      <c r="BL164" s="24" t="s">
        <v>138</v>
      </c>
      <c r="BM164" s="24" t="s">
        <v>361</v>
      </c>
    </row>
    <row r="165" s="1" customFormat="1">
      <c r="B165" s="46"/>
      <c r="C165" s="74"/>
      <c r="D165" s="247" t="s">
        <v>140</v>
      </c>
      <c r="E165" s="74"/>
      <c r="F165" s="248" t="s">
        <v>362</v>
      </c>
      <c r="G165" s="74"/>
      <c r="H165" s="74"/>
      <c r="I165" s="203"/>
      <c r="J165" s="74"/>
      <c r="K165" s="74"/>
      <c r="L165" s="72"/>
      <c r="M165" s="249"/>
      <c r="N165" s="47"/>
      <c r="O165" s="47"/>
      <c r="P165" s="47"/>
      <c r="Q165" s="47"/>
      <c r="R165" s="47"/>
      <c r="S165" s="47"/>
      <c r="T165" s="95"/>
      <c r="AT165" s="24" t="s">
        <v>140</v>
      </c>
      <c r="AU165" s="24" t="s">
        <v>82</v>
      </c>
    </row>
    <row r="166" s="12" customFormat="1">
      <c r="B166" s="250"/>
      <c r="C166" s="251"/>
      <c r="D166" s="247" t="s">
        <v>142</v>
      </c>
      <c r="E166" s="252" t="s">
        <v>21</v>
      </c>
      <c r="F166" s="253" t="s">
        <v>363</v>
      </c>
      <c r="G166" s="251"/>
      <c r="H166" s="252" t="s">
        <v>21</v>
      </c>
      <c r="I166" s="254"/>
      <c r="J166" s="251"/>
      <c r="K166" s="251"/>
      <c r="L166" s="255"/>
      <c r="M166" s="256"/>
      <c r="N166" s="257"/>
      <c r="O166" s="257"/>
      <c r="P166" s="257"/>
      <c r="Q166" s="257"/>
      <c r="R166" s="257"/>
      <c r="S166" s="257"/>
      <c r="T166" s="258"/>
      <c r="AT166" s="259" t="s">
        <v>142</v>
      </c>
      <c r="AU166" s="259" t="s">
        <v>82</v>
      </c>
      <c r="AV166" s="12" t="s">
        <v>80</v>
      </c>
      <c r="AW166" s="12" t="s">
        <v>37</v>
      </c>
      <c r="AX166" s="12" t="s">
        <v>73</v>
      </c>
      <c r="AY166" s="259" t="s">
        <v>130</v>
      </c>
    </row>
    <row r="167" s="13" customFormat="1">
      <c r="B167" s="260"/>
      <c r="C167" s="261"/>
      <c r="D167" s="247" t="s">
        <v>142</v>
      </c>
      <c r="E167" s="262" t="s">
        <v>21</v>
      </c>
      <c r="F167" s="263" t="s">
        <v>364</v>
      </c>
      <c r="G167" s="261"/>
      <c r="H167" s="264">
        <v>310</v>
      </c>
      <c r="I167" s="265"/>
      <c r="J167" s="261"/>
      <c r="K167" s="261"/>
      <c r="L167" s="266"/>
      <c r="M167" s="267"/>
      <c r="N167" s="268"/>
      <c r="O167" s="268"/>
      <c r="P167" s="268"/>
      <c r="Q167" s="268"/>
      <c r="R167" s="268"/>
      <c r="S167" s="268"/>
      <c r="T167" s="269"/>
      <c r="AT167" s="270" t="s">
        <v>142</v>
      </c>
      <c r="AU167" s="270" t="s">
        <v>82</v>
      </c>
      <c r="AV167" s="13" t="s">
        <v>82</v>
      </c>
      <c r="AW167" s="13" t="s">
        <v>37</v>
      </c>
      <c r="AX167" s="13" t="s">
        <v>80</v>
      </c>
      <c r="AY167" s="270" t="s">
        <v>130</v>
      </c>
    </row>
    <row r="168" s="1" customFormat="1" ht="16.5" customHeight="1">
      <c r="B168" s="46"/>
      <c r="C168" s="271" t="s">
        <v>365</v>
      </c>
      <c r="D168" s="271" t="s">
        <v>150</v>
      </c>
      <c r="E168" s="272" t="s">
        <v>151</v>
      </c>
      <c r="F168" s="273" t="s">
        <v>152</v>
      </c>
      <c r="G168" s="274" t="s">
        <v>136</v>
      </c>
      <c r="H168" s="275">
        <v>1464</v>
      </c>
      <c r="I168" s="276"/>
      <c r="J168" s="277">
        <f>ROUND(I168*H168,2)</f>
        <v>0</v>
      </c>
      <c r="K168" s="273" t="s">
        <v>137</v>
      </c>
      <c r="L168" s="278"/>
      <c r="M168" s="279" t="s">
        <v>21</v>
      </c>
      <c r="N168" s="280" t="s">
        <v>44</v>
      </c>
      <c r="O168" s="47"/>
      <c r="P168" s="244">
        <f>O168*H168</f>
        <v>0</v>
      </c>
      <c r="Q168" s="244">
        <v>0.00040999999999999999</v>
      </c>
      <c r="R168" s="244">
        <f>Q168*H168</f>
        <v>0.60024</v>
      </c>
      <c r="S168" s="244">
        <v>0</v>
      </c>
      <c r="T168" s="245">
        <f>S168*H168</f>
        <v>0</v>
      </c>
      <c r="AR168" s="24" t="s">
        <v>153</v>
      </c>
      <c r="AT168" s="24" t="s">
        <v>150</v>
      </c>
      <c r="AU168" s="24" t="s">
        <v>82</v>
      </c>
      <c r="AY168" s="24" t="s">
        <v>130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24" t="s">
        <v>80</v>
      </c>
      <c r="BK168" s="246">
        <f>ROUND(I168*H168,2)</f>
        <v>0</v>
      </c>
      <c r="BL168" s="24" t="s">
        <v>138</v>
      </c>
      <c r="BM168" s="24" t="s">
        <v>366</v>
      </c>
    </row>
    <row r="169" s="13" customFormat="1">
      <c r="B169" s="260"/>
      <c r="C169" s="261"/>
      <c r="D169" s="247" t="s">
        <v>142</v>
      </c>
      <c r="E169" s="262" t="s">
        <v>21</v>
      </c>
      <c r="F169" s="263" t="s">
        <v>367</v>
      </c>
      <c r="G169" s="261"/>
      <c r="H169" s="264">
        <v>1464</v>
      </c>
      <c r="I169" s="265"/>
      <c r="J169" s="261"/>
      <c r="K169" s="261"/>
      <c r="L169" s="266"/>
      <c r="M169" s="267"/>
      <c r="N169" s="268"/>
      <c r="O169" s="268"/>
      <c r="P169" s="268"/>
      <c r="Q169" s="268"/>
      <c r="R169" s="268"/>
      <c r="S169" s="268"/>
      <c r="T169" s="269"/>
      <c r="AT169" s="270" t="s">
        <v>142</v>
      </c>
      <c r="AU169" s="270" t="s">
        <v>82</v>
      </c>
      <c r="AV169" s="13" t="s">
        <v>82</v>
      </c>
      <c r="AW169" s="13" t="s">
        <v>37</v>
      </c>
      <c r="AX169" s="13" t="s">
        <v>80</v>
      </c>
      <c r="AY169" s="270" t="s">
        <v>130</v>
      </c>
    </row>
    <row r="170" s="1" customFormat="1" ht="16.5" customHeight="1">
      <c r="B170" s="46"/>
      <c r="C170" s="271" t="s">
        <v>368</v>
      </c>
      <c r="D170" s="271" t="s">
        <v>150</v>
      </c>
      <c r="E170" s="272" t="s">
        <v>156</v>
      </c>
      <c r="F170" s="273" t="s">
        <v>157</v>
      </c>
      <c r="G170" s="274" t="s">
        <v>136</v>
      </c>
      <c r="H170" s="275">
        <v>1464</v>
      </c>
      <c r="I170" s="276"/>
      <c r="J170" s="277">
        <f>ROUND(I170*H170,2)</f>
        <v>0</v>
      </c>
      <c r="K170" s="273" t="s">
        <v>137</v>
      </c>
      <c r="L170" s="278"/>
      <c r="M170" s="279" t="s">
        <v>21</v>
      </c>
      <c r="N170" s="280" t="s">
        <v>44</v>
      </c>
      <c r="O170" s="47"/>
      <c r="P170" s="244">
        <f>O170*H170</f>
        <v>0</v>
      </c>
      <c r="Q170" s="244">
        <v>0.00014999999999999999</v>
      </c>
      <c r="R170" s="244">
        <f>Q170*H170</f>
        <v>0.21959999999999999</v>
      </c>
      <c r="S170" s="244">
        <v>0</v>
      </c>
      <c r="T170" s="245">
        <f>S170*H170</f>
        <v>0</v>
      </c>
      <c r="AR170" s="24" t="s">
        <v>153</v>
      </c>
      <c r="AT170" s="24" t="s">
        <v>150</v>
      </c>
      <c r="AU170" s="24" t="s">
        <v>82</v>
      </c>
      <c r="AY170" s="24" t="s">
        <v>130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24" t="s">
        <v>80</v>
      </c>
      <c r="BK170" s="246">
        <f>ROUND(I170*H170,2)</f>
        <v>0</v>
      </c>
      <c r="BL170" s="24" t="s">
        <v>138</v>
      </c>
      <c r="BM170" s="24" t="s">
        <v>369</v>
      </c>
    </row>
    <row r="171" s="13" customFormat="1">
      <c r="B171" s="260"/>
      <c r="C171" s="261"/>
      <c r="D171" s="247" t="s">
        <v>142</v>
      </c>
      <c r="E171" s="262" t="s">
        <v>21</v>
      </c>
      <c r="F171" s="263" t="s">
        <v>367</v>
      </c>
      <c r="G171" s="261"/>
      <c r="H171" s="264">
        <v>1464</v>
      </c>
      <c r="I171" s="265"/>
      <c r="J171" s="261"/>
      <c r="K171" s="261"/>
      <c r="L171" s="266"/>
      <c r="M171" s="267"/>
      <c r="N171" s="268"/>
      <c r="O171" s="268"/>
      <c r="P171" s="268"/>
      <c r="Q171" s="268"/>
      <c r="R171" s="268"/>
      <c r="S171" s="268"/>
      <c r="T171" s="269"/>
      <c r="AT171" s="270" t="s">
        <v>142</v>
      </c>
      <c r="AU171" s="270" t="s">
        <v>82</v>
      </c>
      <c r="AV171" s="13" t="s">
        <v>82</v>
      </c>
      <c r="AW171" s="13" t="s">
        <v>37</v>
      </c>
      <c r="AX171" s="13" t="s">
        <v>80</v>
      </c>
      <c r="AY171" s="270" t="s">
        <v>130</v>
      </c>
    </row>
    <row r="172" s="1" customFormat="1" ht="16.5" customHeight="1">
      <c r="B172" s="46"/>
      <c r="C172" s="271" t="s">
        <v>370</v>
      </c>
      <c r="D172" s="271" t="s">
        <v>150</v>
      </c>
      <c r="E172" s="272" t="s">
        <v>159</v>
      </c>
      <c r="F172" s="273" t="s">
        <v>160</v>
      </c>
      <c r="G172" s="274" t="s">
        <v>136</v>
      </c>
      <c r="H172" s="275">
        <v>1464</v>
      </c>
      <c r="I172" s="276"/>
      <c r="J172" s="277">
        <f>ROUND(I172*H172,2)</f>
        <v>0</v>
      </c>
      <c r="K172" s="273" t="s">
        <v>137</v>
      </c>
      <c r="L172" s="278"/>
      <c r="M172" s="279" t="s">
        <v>21</v>
      </c>
      <c r="N172" s="280" t="s">
        <v>44</v>
      </c>
      <c r="O172" s="47"/>
      <c r="P172" s="244">
        <f>O172*H172</f>
        <v>0</v>
      </c>
      <c r="Q172" s="244">
        <v>9.0000000000000006E-05</v>
      </c>
      <c r="R172" s="244">
        <f>Q172*H172</f>
        <v>0.13176000000000002</v>
      </c>
      <c r="S172" s="244">
        <v>0</v>
      </c>
      <c r="T172" s="245">
        <f>S172*H172</f>
        <v>0</v>
      </c>
      <c r="AR172" s="24" t="s">
        <v>153</v>
      </c>
      <c r="AT172" s="24" t="s">
        <v>150</v>
      </c>
      <c r="AU172" s="24" t="s">
        <v>82</v>
      </c>
      <c r="AY172" s="24" t="s">
        <v>130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24" t="s">
        <v>80</v>
      </c>
      <c r="BK172" s="246">
        <f>ROUND(I172*H172,2)</f>
        <v>0</v>
      </c>
      <c r="BL172" s="24" t="s">
        <v>138</v>
      </c>
      <c r="BM172" s="24" t="s">
        <v>371</v>
      </c>
    </row>
    <row r="173" s="13" customFormat="1">
      <c r="B173" s="260"/>
      <c r="C173" s="261"/>
      <c r="D173" s="247" t="s">
        <v>142</v>
      </c>
      <c r="E173" s="262" t="s">
        <v>21</v>
      </c>
      <c r="F173" s="263" t="s">
        <v>367</v>
      </c>
      <c r="G173" s="261"/>
      <c r="H173" s="264">
        <v>1464</v>
      </c>
      <c r="I173" s="265"/>
      <c r="J173" s="261"/>
      <c r="K173" s="261"/>
      <c r="L173" s="266"/>
      <c r="M173" s="267"/>
      <c r="N173" s="268"/>
      <c r="O173" s="268"/>
      <c r="P173" s="268"/>
      <c r="Q173" s="268"/>
      <c r="R173" s="268"/>
      <c r="S173" s="268"/>
      <c r="T173" s="269"/>
      <c r="AT173" s="270" t="s">
        <v>142</v>
      </c>
      <c r="AU173" s="270" t="s">
        <v>82</v>
      </c>
      <c r="AV173" s="13" t="s">
        <v>82</v>
      </c>
      <c r="AW173" s="13" t="s">
        <v>37</v>
      </c>
      <c r="AX173" s="13" t="s">
        <v>80</v>
      </c>
      <c r="AY173" s="270" t="s">
        <v>130</v>
      </c>
    </row>
    <row r="174" s="1" customFormat="1" ht="16.5" customHeight="1">
      <c r="B174" s="46"/>
      <c r="C174" s="271" t="s">
        <v>372</v>
      </c>
      <c r="D174" s="271" t="s">
        <v>150</v>
      </c>
      <c r="E174" s="272" t="s">
        <v>163</v>
      </c>
      <c r="F174" s="273" t="s">
        <v>164</v>
      </c>
      <c r="G174" s="274" t="s">
        <v>136</v>
      </c>
      <c r="H174" s="275">
        <v>1464</v>
      </c>
      <c r="I174" s="276"/>
      <c r="J174" s="277">
        <f>ROUND(I174*H174,2)</f>
        <v>0</v>
      </c>
      <c r="K174" s="273" t="s">
        <v>137</v>
      </c>
      <c r="L174" s="278"/>
      <c r="M174" s="279" t="s">
        <v>21</v>
      </c>
      <c r="N174" s="280" t="s">
        <v>44</v>
      </c>
      <c r="O174" s="47"/>
      <c r="P174" s="244">
        <f>O174*H174</f>
        <v>0</v>
      </c>
      <c r="Q174" s="244">
        <v>5.0000000000000002E-05</v>
      </c>
      <c r="R174" s="244">
        <f>Q174*H174</f>
        <v>0.073200000000000001</v>
      </c>
      <c r="S174" s="244">
        <v>0</v>
      </c>
      <c r="T174" s="245">
        <f>S174*H174</f>
        <v>0</v>
      </c>
      <c r="AR174" s="24" t="s">
        <v>153</v>
      </c>
      <c r="AT174" s="24" t="s">
        <v>150</v>
      </c>
      <c r="AU174" s="24" t="s">
        <v>82</v>
      </c>
      <c r="AY174" s="24" t="s">
        <v>130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24" t="s">
        <v>80</v>
      </c>
      <c r="BK174" s="246">
        <f>ROUND(I174*H174,2)</f>
        <v>0</v>
      </c>
      <c r="BL174" s="24" t="s">
        <v>138</v>
      </c>
      <c r="BM174" s="24" t="s">
        <v>373</v>
      </c>
    </row>
    <row r="175" s="13" customFormat="1">
      <c r="B175" s="260"/>
      <c r="C175" s="261"/>
      <c r="D175" s="247" t="s">
        <v>142</v>
      </c>
      <c r="E175" s="262" t="s">
        <v>21</v>
      </c>
      <c r="F175" s="263" t="s">
        <v>367</v>
      </c>
      <c r="G175" s="261"/>
      <c r="H175" s="264">
        <v>1464</v>
      </c>
      <c r="I175" s="265"/>
      <c r="J175" s="261"/>
      <c r="K175" s="261"/>
      <c r="L175" s="266"/>
      <c r="M175" s="267"/>
      <c r="N175" s="268"/>
      <c r="O175" s="268"/>
      <c r="P175" s="268"/>
      <c r="Q175" s="268"/>
      <c r="R175" s="268"/>
      <c r="S175" s="268"/>
      <c r="T175" s="269"/>
      <c r="AT175" s="270" t="s">
        <v>142</v>
      </c>
      <c r="AU175" s="270" t="s">
        <v>82</v>
      </c>
      <c r="AV175" s="13" t="s">
        <v>82</v>
      </c>
      <c r="AW175" s="13" t="s">
        <v>37</v>
      </c>
      <c r="AX175" s="13" t="s">
        <v>80</v>
      </c>
      <c r="AY175" s="270" t="s">
        <v>130</v>
      </c>
    </row>
    <row r="176" s="1" customFormat="1" ht="16.5" customHeight="1">
      <c r="B176" s="46"/>
      <c r="C176" s="271" t="s">
        <v>374</v>
      </c>
      <c r="D176" s="271" t="s">
        <v>150</v>
      </c>
      <c r="E176" s="272" t="s">
        <v>167</v>
      </c>
      <c r="F176" s="273" t="s">
        <v>168</v>
      </c>
      <c r="G176" s="274" t="s">
        <v>136</v>
      </c>
      <c r="H176" s="275">
        <v>732</v>
      </c>
      <c r="I176" s="276"/>
      <c r="J176" s="277">
        <f>ROUND(I176*H176,2)</f>
        <v>0</v>
      </c>
      <c r="K176" s="273" t="s">
        <v>137</v>
      </c>
      <c r="L176" s="278"/>
      <c r="M176" s="279" t="s">
        <v>21</v>
      </c>
      <c r="N176" s="280" t="s">
        <v>44</v>
      </c>
      <c r="O176" s="47"/>
      <c r="P176" s="244">
        <f>O176*H176</f>
        <v>0</v>
      </c>
      <c r="Q176" s="244">
        <v>0.00018000000000000001</v>
      </c>
      <c r="R176" s="244">
        <f>Q176*H176</f>
        <v>0.13176000000000002</v>
      </c>
      <c r="S176" s="244">
        <v>0</v>
      </c>
      <c r="T176" s="245">
        <f>S176*H176</f>
        <v>0</v>
      </c>
      <c r="AR176" s="24" t="s">
        <v>153</v>
      </c>
      <c r="AT176" s="24" t="s">
        <v>150</v>
      </c>
      <c r="AU176" s="24" t="s">
        <v>82</v>
      </c>
      <c r="AY176" s="24" t="s">
        <v>130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24" t="s">
        <v>80</v>
      </c>
      <c r="BK176" s="246">
        <f>ROUND(I176*H176,2)</f>
        <v>0</v>
      </c>
      <c r="BL176" s="24" t="s">
        <v>138</v>
      </c>
      <c r="BM176" s="24" t="s">
        <v>375</v>
      </c>
    </row>
    <row r="177" s="13" customFormat="1">
      <c r="B177" s="260"/>
      <c r="C177" s="261"/>
      <c r="D177" s="247" t="s">
        <v>142</v>
      </c>
      <c r="E177" s="262" t="s">
        <v>21</v>
      </c>
      <c r="F177" s="263" t="s">
        <v>376</v>
      </c>
      <c r="G177" s="261"/>
      <c r="H177" s="264">
        <v>732</v>
      </c>
      <c r="I177" s="265"/>
      <c r="J177" s="261"/>
      <c r="K177" s="261"/>
      <c r="L177" s="266"/>
      <c r="M177" s="267"/>
      <c r="N177" s="268"/>
      <c r="O177" s="268"/>
      <c r="P177" s="268"/>
      <c r="Q177" s="268"/>
      <c r="R177" s="268"/>
      <c r="S177" s="268"/>
      <c r="T177" s="269"/>
      <c r="AT177" s="270" t="s">
        <v>142</v>
      </c>
      <c r="AU177" s="270" t="s">
        <v>82</v>
      </c>
      <c r="AV177" s="13" t="s">
        <v>82</v>
      </c>
      <c r="AW177" s="13" t="s">
        <v>37</v>
      </c>
      <c r="AX177" s="13" t="s">
        <v>80</v>
      </c>
      <c r="AY177" s="270" t="s">
        <v>130</v>
      </c>
    </row>
    <row r="178" s="1" customFormat="1" ht="89.25" customHeight="1">
      <c r="B178" s="46"/>
      <c r="C178" s="235" t="s">
        <v>377</v>
      </c>
      <c r="D178" s="235" t="s">
        <v>133</v>
      </c>
      <c r="E178" s="236" t="s">
        <v>378</v>
      </c>
      <c r="F178" s="237" t="s">
        <v>379</v>
      </c>
      <c r="G178" s="238" t="s">
        <v>187</v>
      </c>
      <c r="H178" s="239">
        <v>208.08000000000001</v>
      </c>
      <c r="I178" s="240"/>
      <c r="J178" s="241">
        <f>ROUND(I178*H178,2)</f>
        <v>0</v>
      </c>
      <c r="K178" s="237" t="s">
        <v>137</v>
      </c>
      <c r="L178" s="72"/>
      <c r="M178" s="242" t="s">
        <v>21</v>
      </c>
      <c r="N178" s="243" t="s">
        <v>44</v>
      </c>
      <c r="O178" s="47"/>
      <c r="P178" s="244">
        <f>O178*H178</f>
        <v>0</v>
      </c>
      <c r="Q178" s="244">
        <v>0</v>
      </c>
      <c r="R178" s="244">
        <f>Q178*H178</f>
        <v>0</v>
      </c>
      <c r="S178" s="244">
        <v>0</v>
      </c>
      <c r="T178" s="245">
        <f>S178*H178</f>
        <v>0</v>
      </c>
      <c r="AR178" s="24" t="s">
        <v>138</v>
      </c>
      <c r="AT178" s="24" t="s">
        <v>133</v>
      </c>
      <c r="AU178" s="24" t="s">
        <v>82</v>
      </c>
      <c r="AY178" s="24" t="s">
        <v>130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24" t="s">
        <v>80</v>
      </c>
      <c r="BK178" s="246">
        <f>ROUND(I178*H178,2)</f>
        <v>0</v>
      </c>
      <c r="BL178" s="24" t="s">
        <v>138</v>
      </c>
      <c r="BM178" s="24" t="s">
        <v>380</v>
      </c>
    </row>
    <row r="179" s="1" customFormat="1">
      <c r="B179" s="46"/>
      <c r="C179" s="74"/>
      <c r="D179" s="247" t="s">
        <v>140</v>
      </c>
      <c r="E179" s="74"/>
      <c r="F179" s="248" t="s">
        <v>381</v>
      </c>
      <c r="G179" s="74"/>
      <c r="H179" s="74"/>
      <c r="I179" s="203"/>
      <c r="J179" s="74"/>
      <c r="K179" s="74"/>
      <c r="L179" s="72"/>
      <c r="M179" s="249"/>
      <c r="N179" s="47"/>
      <c r="O179" s="47"/>
      <c r="P179" s="47"/>
      <c r="Q179" s="47"/>
      <c r="R179" s="47"/>
      <c r="S179" s="47"/>
      <c r="T179" s="95"/>
      <c r="AT179" s="24" t="s">
        <v>140</v>
      </c>
      <c r="AU179" s="24" t="s">
        <v>82</v>
      </c>
    </row>
    <row r="180" s="13" customFormat="1">
      <c r="B180" s="260"/>
      <c r="C180" s="261"/>
      <c r="D180" s="247" t="s">
        <v>142</v>
      </c>
      <c r="E180" s="262" t="s">
        <v>21</v>
      </c>
      <c r="F180" s="263" t="s">
        <v>382</v>
      </c>
      <c r="G180" s="261"/>
      <c r="H180" s="264">
        <v>208.08000000000001</v>
      </c>
      <c r="I180" s="265"/>
      <c r="J180" s="261"/>
      <c r="K180" s="261"/>
      <c r="L180" s="266"/>
      <c r="M180" s="267"/>
      <c r="N180" s="268"/>
      <c r="O180" s="268"/>
      <c r="P180" s="268"/>
      <c r="Q180" s="268"/>
      <c r="R180" s="268"/>
      <c r="S180" s="268"/>
      <c r="T180" s="269"/>
      <c r="AT180" s="270" t="s">
        <v>142</v>
      </c>
      <c r="AU180" s="270" t="s">
        <v>82</v>
      </c>
      <c r="AV180" s="13" t="s">
        <v>82</v>
      </c>
      <c r="AW180" s="13" t="s">
        <v>37</v>
      </c>
      <c r="AX180" s="13" t="s">
        <v>80</v>
      </c>
      <c r="AY180" s="270" t="s">
        <v>130</v>
      </c>
    </row>
    <row r="181" s="1" customFormat="1" ht="51" customHeight="1">
      <c r="B181" s="46"/>
      <c r="C181" s="235" t="s">
        <v>383</v>
      </c>
      <c r="D181" s="235" t="s">
        <v>133</v>
      </c>
      <c r="E181" s="236" t="s">
        <v>185</v>
      </c>
      <c r="F181" s="237" t="s">
        <v>186</v>
      </c>
      <c r="G181" s="238" t="s">
        <v>187</v>
      </c>
      <c r="H181" s="239">
        <v>264</v>
      </c>
      <c r="I181" s="240"/>
      <c r="J181" s="241">
        <f>ROUND(I181*H181,2)</f>
        <v>0</v>
      </c>
      <c r="K181" s="237" t="s">
        <v>137</v>
      </c>
      <c r="L181" s="72"/>
      <c r="M181" s="242" t="s">
        <v>21</v>
      </c>
      <c r="N181" s="243" t="s">
        <v>44</v>
      </c>
      <c r="O181" s="47"/>
      <c r="P181" s="244">
        <f>O181*H181</f>
        <v>0</v>
      </c>
      <c r="Q181" s="244">
        <v>0</v>
      </c>
      <c r="R181" s="244">
        <f>Q181*H181</f>
        <v>0</v>
      </c>
      <c r="S181" s="244">
        <v>0</v>
      </c>
      <c r="T181" s="245">
        <f>S181*H181</f>
        <v>0</v>
      </c>
      <c r="AR181" s="24" t="s">
        <v>138</v>
      </c>
      <c r="AT181" s="24" t="s">
        <v>133</v>
      </c>
      <c r="AU181" s="24" t="s">
        <v>82</v>
      </c>
      <c r="AY181" s="24" t="s">
        <v>130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24" t="s">
        <v>80</v>
      </c>
      <c r="BK181" s="246">
        <f>ROUND(I181*H181,2)</f>
        <v>0</v>
      </c>
      <c r="BL181" s="24" t="s">
        <v>138</v>
      </c>
      <c r="BM181" s="24" t="s">
        <v>384</v>
      </c>
    </row>
    <row r="182" s="1" customFormat="1">
      <c r="B182" s="46"/>
      <c r="C182" s="74"/>
      <c r="D182" s="247" t="s">
        <v>140</v>
      </c>
      <c r="E182" s="74"/>
      <c r="F182" s="248" t="s">
        <v>189</v>
      </c>
      <c r="G182" s="74"/>
      <c r="H182" s="74"/>
      <c r="I182" s="203"/>
      <c r="J182" s="74"/>
      <c r="K182" s="74"/>
      <c r="L182" s="72"/>
      <c r="M182" s="249"/>
      <c r="N182" s="47"/>
      <c r="O182" s="47"/>
      <c r="P182" s="47"/>
      <c r="Q182" s="47"/>
      <c r="R182" s="47"/>
      <c r="S182" s="47"/>
      <c r="T182" s="95"/>
      <c r="AT182" s="24" t="s">
        <v>140</v>
      </c>
      <c r="AU182" s="24" t="s">
        <v>82</v>
      </c>
    </row>
    <row r="183" s="12" customFormat="1">
      <c r="B183" s="250"/>
      <c r="C183" s="251"/>
      <c r="D183" s="247" t="s">
        <v>142</v>
      </c>
      <c r="E183" s="252" t="s">
        <v>21</v>
      </c>
      <c r="F183" s="253" t="s">
        <v>363</v>
      </c>
      <c r="G183" s="251"/>
      <c r="H183" s="252" t="s">
        <v>21</v>
      </c>
      <c r="I183" s="254"/>
      <c r="J183" s="251"/>
      <c r="K183" s="251"/>
      <c r="L183" s="255"/>
      <c r="M183" s="256"/>
      <c r="N183" s="257"/>
      <c r="O183" s="257"/>
      <c r="P183" s="257"/>
      <c r="Q183" s="257"/>
      <c r="R183" s="257"/>
      <c r="S183" s="257"/>
      <c r="T183" s="258"/>
      <c r="AT183" s="259" t="s">
        <v>142</v>
      </c>
      <c r="AU183" s="259" t="s">
        <v>82</v>
      </c>
      <c r="AV183" s="12" t="s">
        <v>80</v>
      </c>
      <c r="AW183" s="12" t="s">
        <v>37</v>
      </c>
      <c r="AX183" s="12" t="s">
        <v>73</v>
      </c>
      <c r="AY183" s="259" t="s">
        <v>130</v>
      </c>
    </row>
    <row r="184" s="13" customFormat="1">
      <c r="B184" s="260"/>
      <c r="C184" s="261"/>
      <c r="D184" s="247" t="s">
        <v>142</v>
      </c>
      <c r="E184" s="262" t="s">
        <v>21</v>
      </c>
      <c r="F184" s="263" t="s">
        <v>385</v>
      </c>
      <c r="G184" s="261"/>
      <c r="H184" s="264">
        <v>208</v>
      </c>
      <c r="I184" s="265"/>
      <c r="J184" s="261"/>
      <c r="K184" s="261"/>
      <c r="L184" s="266"/>
      <c r="M184" s="267"/>
      <c r="N184" s="268"/>
      <c r="O184" s="268"/>
      <c r="P184" s="268"/>
      <c r="Q184" s="268"/>
      <c r="R184" s="268"/>
      <c r="S184" s="268"/>
      <c r="T184" s="269"/>
      <c r="AT184" s="270" t="s">
        <v>142</v>
      </c>
      <c r="AU184" s="270" t="s">
        <v>82</v>
      </c>
      <c r="AV184" s="13" t="s">
        <v>82</v>
      </c>
      <c r="AW184" s="13" t="s">
        <v>37</v>
      </c>
      <c r="AX184" s="13" t="s">
        <v>73</v>
      </c>
      <c r="AY184" s="270" t="s">
        <v>130</v>
      </c>
    </row>
    <row r="185" s="12" customFormat="1">
      <c r="B185" s="250"/>
      <c r="C185" s="251"/>
      <c r="D185" s="247" t="s">
        <v>142</v>
      </c>
      <c r="E185" s="252" t="s">
        <v>21</v>
      </c>
      <c r="F185" s="253" t="s">
        <v>386</v>
      </c>
      <c r="G185" s="251"/>
      <c r="H185" s="252" t="s">
        <v>21</v>
      </c>
      <c r="I185" s="254"/>
      <c r="J185" s="251"/>
      <c r="K185" s="251"/>
      <c r="L185" s="255"/>
      <c r="M185" s="256"/>
      <c r="N185" s="257"/>
      <c r="O185" s="257"/>
      <c r="P185" s="257"/>
      <c r="Q185" s="257"/>
      <c r="R185" s="257"/>
      <c r="S185" s="257"/>
      <c r="T185" s="258"/>
      <c r="AT185" s="259" t="s">
        <v>142</v>
      </c>
      <c r="AU185" s="259" t="s">
        <v>82</v>
      </c>
      <c r="AV185" s="12" t="s">
        <v>80</v>
      </c>
      <c r="AW185" s="12" t="s">
        <v>37</v>
      </c>
      <c r="AX185" s="12" t="s">
        <v>73</v>
      </c>
      <c r="AY185" s="259" t="s">
        <v>130</v>
      </c>
    </row>
    <row r="186" s="13" customFormat="1">
      <c r="B186" s="260"/>
      <c r="C186" s="261"/>
      <c r="D186" s="247" t="s">
        <v>142</v>
      </c>
      <c r="E186" s="262" t="s">
        <v>21</v>
      </c>
      <c r="F186" s="263" t="s">
        <v>387</v>
      </c>
      <c r="G186" s="261"/>
      <c r="H186" s="264">
        <v>56</v>
      </c>
      <c r="I186" s="265"/>
      <c r="J186" s="261"/>
      <c r="K186" s="261"/>
      <c r="L186" s="266"/>
      <c r="M186" s="267"/>
      <c r="N186" s="268"/>
      <c r="O186" s="268"/>
      <c r="P186" s="268"/>
      <c r="Q186" s="268"/>
      <c r="R186" s="268"/>
      <c r="S186" s="268"/>
      <c r="T186" s="269"/>
      <c r="AT186" s="270" t="s">
        <v>142</v>
      </c>
      <c r="AU186" s="270" t="s">
        <v>82</v>
      </c>
      <c r="AV186" s="13" t="s">
        <v>82</v>
      </c>
      <c r="AW186" s="13" t="s">
        <v>37</v>
      </c>
      <c r="AX186" s="13" t="s">
        <v>73</v>
      </c>
      <c r="AY186" s="270" t="s">
        <v>130</v>
      </c>
    </row>
    <row r="187" s="14" customFormat="1">
      <c r="B187" s="284"/>
      <c r="C187" s="285"/>
      <c r="D187" s="247" t="s">
        <v>142</v>
      </c>
      <c r="E187" s="286" t="s">
        <v>21</v>
      </c>
      <c r="F187" s="287" t="s">
        <v>260</v>
      </c>
      <c r="G187" s="285"/>
      <c r="H187" s="288">
        <v>264</v>
      </c>
      <c r="I187" s="289"/>
      <c r="J187" s="285"/>
      <c r="K187" s="285"/>
      <c r="L187" s="290"/>
      <c r="M187" s="291"/>
      <c r="N187" s="292"/>
      <c r="O187" s="292"/>
      <c r="P187" s="292"/>
      <c r="Q187" s="292"/>
      <c r="R187" s="292"/>
      <c r="S187" s="292"/>
      <c r="T187" s="293"/>
      <c r="AT187" s="294" t="s">
        <v>142</v>
      </c>
      <c r="AU187" s="294" t="s">
        <v>82</v>
      </c>
      <c r="AV187" s="14" t="s">
        <v>138</v>
      </c>
      <c r="AW187" s="14" t="s">
        <v>37</v>
      </c>
      <c r="AX187" s="14" t="s">
        <v>80</v>
      </c>
      <c r="AY187" s="294" t="s">
        <v>130</v>
      </c>
    </row>
    <row r="188" s="1" customFormat="1" ht="16.5" customHeight="1">
      <c r="B188" s="46"/>
      <c r="C188" s="271" t="s">
        <v>388</v>
      </c>
      <c r="D188" s="271" t="s">
        <v>150</v>
      </c>
      <c r="E188" s="272" t="s">
        <v>192</v>
      </c>
      <c r="F188" s="273" t="s">
        <v>193</v>
      </c>
      <c r="G188" s="274" t="s">
        <v>173</v>
      </c>
      <c r="H188" s="275">
        <v>422.39999999999998</v>
      </c>
      <c r="I188" s="276"/>
      <c r="J188" s="277">
        <f>ROUND(I188*H188,2)</f>
        <v>0</v>
      </c>
      <c r="K188" s="273" t="s">
        <v>137</v>
      </c>
      <c r="L188" s="278"/>
      <c r="M188" s="279" t="s">
        <v>21</v>
      </c>
      <c r="N188" s="280" t="s">
        <v>44</v>
      </c>
      <c r="O188" s="47"/>
      <c r="P188" s="244">
        <f>O188*H188</f>
        <v>0</v>
      </c>
      <c r="Q188" s="244">
        <v>1</v>
      </c>
      <c r="R188" s="244">
        <f>Q188*H188</f>
        <v>422.39999999999998</v>
      </c>
      <c r="S188" s="244">
        <v>0</v>
      </c>
      <c r="T188" s="245">
        <f>S188*H188</f>
        <v>0</v>
      </c>
      <c r="AR188" s="24" t="s">
        <v>153</v>
      </c>
      <c r="AT188" s="24" t="s">
        <v>150</v>
      </c>
      <c r="AU188" s="24" t="s">
        <v>82</v>
      </c>
      <c r="AY188" s="24" t="s">
        <v>130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24" t="s">
        <v>80</v>
      </c>
      <c r="BK188" s="246">
        <f>ROUND(I188*H188,2)</f>
        <v>0</v>
      </c>
      <c r="BL188" s="24" t="s">
        <v>138</v>
      </c>
      <c r="BM188" s="24" t="s">
        <v>389</v>
      </c>
    </row>
    <row r="189" s="13" customFormat="1">
      <c r="B189" s="260"/>
      <c r="C189" s="261"/>
      <c r="D189" s="247" t="s">
        <v>142</v>
      </c>
      <c r="E189" s="262" t="s">
        <v>21</v>
      </c>
      <c r="F189" s="263" t="s">
        <v>195</v>
      </c>
      <c r="G189" s="261"/>
      <c r="H189" s="264">
        <v>422.39999999999998</v>
      </c>
      <c r="I189" s="265"/>
      <c r="J189" s="261"/>
      <c r="K189" s="261"/>
      <c r="L189" s="266"/>
      <c r="M189" s="267"/>
      <c r="N189" s="268"/>
      <c r="O189" s="268"/>
      <c r="P189" s="268"/>
      <c r="Q189" s="268"/>
      <c r="R189" s="268"/>
      <c r="S189" s="268"/>
      <c r="T189" s="269"/>
      <c r="AT189" s="270" t="s">
        <v>142</v>
      </c>
      <c r="AU189" s="270" t="s">
        <v>82</v>
      </c>
      <c r="AV189" s="13" t="s">
        <v>82</v>
      </c>
      <c r="AW189" s="13" t="s">
        <v>37</v>
      </c>
      <c r="AX189" s="13" t="s">
        <v>80</v>
      </c>
      <c r="AY189" s="270" t="s">
        <v>130</v>
      </c>
    </row>
    <row r="190" s="1" customFormat="1" ht="153" customHeight="1">
      <c r="B190" s="46"/>
      <c r="C190" s="235" t="s">
        <v>390</v>
      </c>
      <c r="D190" s="235" t="s">
        <v>133</v>
      </c>
      <c r="E190" s="236" t="s">
        <v>197</v>
      </c>
      <c r="F190" s="237" t="s">
        <v>198</v>
      </c>
      <c r="G190" s="238" t="s">
        <v>173</v>
      </c>
      <c r="H190" s="239">
        <v>422.39999999999998</v>
      </c>
      <c r="I190" s="240"/>
      <c r="J190" s="241">
        <f>ROUND(I190*H190,2)</f>
        <v>0</v>
      </c>
      <c r="K190" s="237" t="s">
        <v>137</v>
      </c>
      <c r="L190" s="72"/>
      <c r="M190" s="242" t="s">
        <v>21</v>
      </c>
      <c r="N190" s="243" t="s">
        <v>44</v>
      </c>
      <c r="O190" s="47"/>
      <c r="P190" s="244">
        <f>O190*H190</f>
        <v>0</v>
      </c>
      <c r="Q190" s="244">
        <v>0</v>
      </c>
      <c r="R190" s="244">
        <f>Q190*H190</f>
        <v>0</v>
      </c>
      <c r="S190" s="244">
        <v>0</v>
      </c>
      <c r="T190" s="245">
        <f>S190*H190</f>
        <v>0</v>
      </c>
      <c r="AR190" s="24" t="s">
        <v>138</v>
      </c>
      <c r="AT190" s="24" t="s">
        <v>133</v>
      </c>
      <c r="AU190" s="24" t="s">
        <v>82</v>
      </c>
      <c r="AY190" s="24" t="s">
        <v>130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24" t="s">
        <v>80</v>
      </c>
      <c r="BK190" s="246">
        <f>ROUND(I190*H190,2)</f>
        <v>0</v>
      </c>
      <c r="BL190" s="24" t="s">
        <v>138</v>
      </c>
      <c r="BM190" s="24" t="s">
        <v>391</v>
      </c>
    </row>
    <row r="191" s="1" customFormat="1">
      <c r="B191" s="46"/>
      <c r="C191" s="74"/>
      <c r="D191" s="247" t="s">
        <v>140</v>
      </c>
      <c r="E191" s="74"/>
      <c r="F191" s="248" t="s">
        <v>200</v>
      </c>
      <c r="G191" s="74"/>
      <c r="H191" s="74"/>
      <c r="I191" s="203"/>
      <c r="J191" s="74"/>
      <c r="K191" s="74"/>
      <c r="L191" s="72"/>
      <c r="M191" s="249"/>
      <c r="N191" s="47"/>
      <c r="O191" s="47"/>
      <c r="P191" s="47"/>
      <c r="Q191" s="47"/>
      <c r="R191" s="47"/>
      <c r="S191" s="47"/>
      <c r="T191" s="95"/>
      <c r="AT191" s="24" t="s">
        <v>140</v>
      </c>
      <c r="AU191" s="24" t="s">
        <v>82</v>
      </c>
    </row>
    <row r="192" s="12" customFormat="1">
      <c r="B192" s="250"/>
      <c r="C192" s="251"/>
      <c r="D192" s="247" t="s">
        <v>142</v>
      </c>
      <c r="E192" s="252" t="s">
        <v>21</v>
      </c>
      <c r="F192" s="253" t="s">
        <v>201</v>
      </c>
      <c r="G192" s="251"/>
      <c r="H192" s="252" t="s">
        <v>21</v>
      </c>
      <c r="I192" s="254"/>
      <c r="J192" s="251"/>
      <c r="K192" s="251"/>
      <c r="L192" s="255"/>
      <c r="M192" s="256"/>
      <c r="N192" s="257"/>
      <c r="O192" s="257"/>
      <c r="P192" s="257"/>
      <c r="Q192" s="257"/>
      <c r="R192" s="257"/>
      <c r="S192" s="257"/>
      <c r="T192" s="258"/>
      <c r="AT192" s="259" t="s">
        <v>142</v>
      </c>
      <c r="AU192" s="259" t="s">
        <v>82</v>
      </c>
      <c r="AV192" s="12" t="s">
        <v>80</v>
      </c>
      <c r="AW192" s="12" t="s">
        <v>37</v>
      </c>
      <c r="AX192" s="12" t="s">
        <v>73</v>
      </c>
      <c r="AY192" s="259" t="s">
        <v>130</v>
      </c>
    </row>
    <row r="193" s="13" customFormat="1">
      <c r="B193" s="260"/>
      <c r="C193" s="261"/>
      <c r="D193" s="247" t="s">
        <v>142</v>
      </c>
      <c r="E193" s="262" t="s">
        <v>21</v>
      </c>
      <c r="F193" s="263" t="s">
        <v>202</v>
      </c>
      <c r="G193" s="261"/>
      <c r="H193" s="264">
        <v>422.39999999999998</v>
      </c>
      <c r="I193" s="265"/>
      <c r="J193" s="261"/>
      <c r="K193" s="261"/>
      <c r="L193" s="266"/>
      <c r="M193" s="267"/>
      <c r="N193" s="268"/>
      <c r="O193" s="268"/>
      <c r="P193" s="268"/>
      <c r="Q193" s="268"/>
      <c r="R193" s="268"/>
      <c r="S193" s="268"/>
      <c r="T193" s="269"/>
      <c r="AT193" s="270" t="s">
        <v>142</v>
      </c>
      <c r="AU193" s="270" t="s">
        <v>82</v>
      </c>
      <c r="AV193" s="13" t="s">
        <v>82</v>
      </c>
      <c r="AW193" s="13" t="s">
        <v>37</v>
      </c>
      <c r="AX193" s="13" t="s">
        <v>80</v>
      </c>
      <c r="AY193" s="270" t="s">
        <v>130</v>
      </c>
    </row>
    <row r="194" s="1" customFormat="1" ht="38.25" customHeight="1">
      <c r="B194" s="46"/>
      <c r="C194" s="235" t="s">
        <v>392</v>
      </c>
      <c r="D194" s="235" t="s">
        <v>133</v>
      </c>
      <c r="E194" s="236" t="s">
        <v>393</v>
      </c>
      <c r="F194" s="237" t="s">
        <v>394</v>
      </c>
      <c r="G194" s="238" t="s">
        <v>136</v>
      </c>
      <c r="H194" s="239">
        <v>44</v>
      </c>
      <c r="I194" s="240"/>
      <c r="J194" s="241">
        <f>ROUND(I194*H194,2)</f>
        <v>0</v>
      </c>
      <c r="K194" s="237" t="s">
        <v>137</v>
      </c>
      <c r="L194" s="72"/>
      <c r="M194" s="242" t="s">
        <v>21</v>
      </c>
      <c r="N194" s="243" t="s">
        <v>44</v>
      </c>
      <c r="O194" s="47"/>
      <c r="P194" s="244">
        <f>O194*H194</f>
        <v>0</v>
      </c>
      <c r="Q194" s="244">
        <v>0</v>
      </c>
      <c r="R194" s="244">
        <f>Q194*H194</f>
        <v>0</v>
      </c>
      <c r="S194" s="244">
        <v>0</v>
      </c>
      <c r="T194" s="245">
        <f>S194*H194</f>
        <v>0</v>
      </c>
      <c r="AR194" s="24" t="s">
        <v>138</v>
      </c>
      <c r="AT194" s="24" t="s">
        <v>133</v>
      </c>
      <c r="AU194" s="24" t="s">
        <v>82</v>
      </c>
      <c r="AY194" s="24" t="s">
        <v>130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24" t="s">
        <v>80</v>
      </c>
      <c r="BK194" s="246">
        <f>ROUND(I194*H194,2)</f>
        <v>0</v>
      </c>
      <c r="BL194" s="24" t="s">
        <v>138</v>
      </c>
      <c r="BM194" s="24" t="s">
        <v>395</v>
      </c>
    </row>
    <row r="195" s="1" customFormat="1">
      <c r="B195" s="46"/>
      <c r="C195" s="74"/>
      <c r="D195" s="247" t="s">
        <v>140</v>
      </c>
      <c r="E195" s="74"/>
      <c r="F195" s="248" t="s">
        <v>396</v>
      </c>
      <c r="G195" s="74"/>
      <c r="H195" s="74"/>
      <c r="I195" s="203"/>
      <c r="J195" s="74"/>
      <c r="K195" s="74"/>
      <c r="L195" s="72"/>
      <c r="M195" s="249"/>
      <c r="N195" s="47"/>
      <c r="O195" s="47"/>
      <c r="P195" s="47"/>
      <c r="Q195" s="47"/>
      <c r="R195" s="47"/>
      <c r="S195" s="47"/>
      <c r="T195" s="95"/>
      <c r="AT195" s="24" t="s">
        <v>140</v>
      </c>
      <c r="AU195" s="24" t="s">
        <v>82</v>
      </c>
    </row>
    <row r="196" s="13" customFormat="1">
      <c r="B196" s="260"/>
      <c r="C196" s="261"/>
      <c r="D196" s="247" t="s">
        <v>142</v>
      </c>
      <c r="E196" s="262" t="s">
        <v>21</v>
      </c>
      <c r="F196" s="263" t="s">
        <v>397</v>
      </c>
      <c r="G196" s="261"/>
      <c r="H196" s="264">
        <v>44</v>
      </c>
      <c r="I196" s="265"/>
      <c r="J196" s="261"/>
      <c r="K196" s="261"/>
      <c r="L196" s="266"/>
      <c r="M196" s="267"/>
      <c r="N196" s="268"/>
      <c r="O196" s="268"/>
      <c r="P196" s="268"/>
      <c r="Q196" s="268"/>
      <c r="R196" s="268"/>
      <c r="S196" s="268"/>
      <c r="T196" s="269"/>
      <c r="AT196" s="270" t="s">
        <v>142</v>
      </c>
      <c r="AU196" s="270" t="s">
        <v>82</v>
      </c>
      <c r="AV196" s="13" t="s">
        <v>82</v>
      </c>
      <c r="AW196" s="13" t="s">
        <v>37</v>
      </c>
      <c r="AX196" s="13" t="s">
        <v>80</v>
      </c>
      <c r="AY196" s="270" t="s">
        <v>130</v>
      </c>
    </row>
    <row r="197" s="1" customFormat="1" ht="76.5" customHeight="1">
      <c r="B197" s="46"/>
      <c r="C197" s="235" t="s">
        <v>398</v>
      </c>
      <c r="D197" s="235" t="s">
        <v>133</v>
      </c>
      <c r="E197" s="236" t="s">
        <v>399</v>
      </c>
      <c r="F197" s="237" t="s">
        <v>400</v>
      </c>
      <c r="G197" s="238" t="s">
        <v>206</v>
      </c>
      <c r="H197" s="239">
        <v>20</v>
      </c>
      <c r="I197" s="240"/>
      <c r="J197" s="241">
        <f>ROUND(I197*H197,2)</f>
        <v>0</v>
      </c>
      <c r="K197" s="237" t="s">
        <v>137</v>
      </c>
      <c r="L197" s="72"/>
      <c r="M197" s="242" t="s">
        <v>21</v>
      </c>
      <c r="N197" s="243" t="s">
        <v>44</v>
      </c>
      <c r="O197" s="47"/>
      <c r="P197" s="244">
        <f>O197*H197</f>
        <v>0</v>
      </c>
      <c r="Q197" s="244">
        <v>0</v>
      </c>
      <c r="R197" s="244">
        <f>Q197*H197</f>
        <v>0</v>
      </c>
      <c r="S197" s="244">
        <v>0</v>
      </c>
      <c r="T197" s="245">
        <f>S197*H197</f>
        <v>0</v>
      </c>
      <c r="AR197" s="24" t="s">
        <v>138</v>
      </c>
      <c r="AT197" s="24" t="s">
        <v>133</v>
      </c>
      <c r="AU197" s="24" t="s">
        <v>82</v>
      </c>
      <c r="AY197" s="24" t="s">
        <v>130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24" t="s">
        <v>80</v>
      </c>
      <c r="BK197" s="246">
        <f>ROUND(I197*H197,2)</f>
        <v>0</v>
      </c>
      <c r="BL197" s="24" t="s">
        <v>138</v>
      </c>
      <c r="BM197" s="24" t="s">
        <v>401</v>
      </c>
    </row>
    <row r="198" s="1" customFormat="1">
      <c r="B198" s="46"/>
      <c r="C198" s="74"/>
      <c r="D198" s="247" t="s">
        <v>140</v>
      </c>
      <c r="E198" s="74"/>
      <c r="F198" s="248" t="s">
        <v>402</v>
      </c>
      <c r="G198" s="74"/>
      <c r="H198" s="74"/>
      <c r="I198" s="203"/>
      <c r="J198" s="74"/>
      <c r="K198" s="74"/>
      <c r="L198" s="72"/>
      <c r="M198" s="249"/>
      <c r="N198" s="47"/>
      <c r="O198" s="47"/>
      <c r="P198" s="47"/>
      <c r="Q198" s="47"/>
      <c r="R198" s="47"/>
      <c r="S198" s="47"/>
      <c r="T198" s="95"/>
      <c r="AT198" s="24" t="s">
        <v>140</v>
      </c>
      <c r="AU198" s="24" t="s">
        <v>82</v>
      </c>
    </row>
    <row r="199" s="12" customFormat="1">
      <c r="B199" s="250"/>
      <c r="C199" s="251"/>
      <c r="D199" s="247" t="s">
        <v>142</v>
      </c>
      <c r="E199" s="252" t="s">
        <v>21</v>
      </c>
      <c r="F199" s="253" t="s">
        <v>342</v>
      </c>
      <c r="G199" s="251"/>
      <c r="H199" s="252" t="s">
        <v>21</v>
      </c>
      <c r="I199" s="254"/>
      <c r="J199" s="251"/>
      <c r="K199" s="251"/>
      <c r="L199" s="255"/>
      <c r="M199" s="256"/>
      <c r="N199" s="257"/>
      <c r="O199" s="257"/>
      <c r="P199" s="257"/>
      <c r="Q199" s="257"/>
      <c r="R199" s="257"/>
      <c r="S199" s="257"/>
      <c r="T199" s="258"/>
      <c r="AT199" s="259" t="s">
        <v>142</v>
      </c>
      <c r="AU199" s="259" t="s">
        <v>82</v>
      </c>
      <c r="AV199" s="12" t="s">
        <v>80</v>
      </c>
      <c r="AW199" s="12" t="s">
        <v>37</v>
      </c>
      <c r="AX199" s="12" t="s">
        <v>73</v>
      </c>
      <c r="AY199" s="259" t="s">
        <v>130</v>
      </c>
    </row>
    <row r="200" s="13" customFormat="1">
      <c r="B200" s="260"/>
      <c r="C200" s="261"/>
      <c r="D200" s="247" t="s">
        <v>142</v>
      </c>
      <c r="E200" s="262" t="s">
        <v>21</v>
      </c>
      <c r="F200" s="263" t="s">
        <v>241</v>
      </c>
      <c r="G200" s="261"/>
      <c r="H200" s="264">
        <v>20</v>
      </c>
      <c r="I200" s="265"/>
      <c r="J200" s="261"/>
      <c r="K200" s="261"/>
      <c r="L200" s="266"/>
      <c r="M200" s="267"/>
      <c r="N200" s="268"/>
      <c r="O200" s="268"/>
      <c r="P200" s="268"/>
      <c r="Q200" s="268"/>
      <c r="R200" s="268"/>
      <c r="S200" s="268"/>
      <c r="T200" s="269"/>
      <c r="AT200" s="270" t="s">
        <v>142</v>
      </c>
      <c r="AU200" s="270" t="s">
        <v>82</v>
      </c>
      <c r="AV200" s="13" t="s">
        <v>82</v>
      </c>
      <c r="AW200" s="13" t="s">
        <v>37</v>
      </c>
      <c r="AX200" s="13" t="s">
        <v>80</v>
      </c>
      <c r="AY200" s="270" t="s">
        <v>130</v>
      </c>
    </row>
    <row r="201" s="1" customFormat="1" ht="63.75" customHeight="1">
      <c r="B201" s="46"/>
      <c r="C201" s="235" t="s">
        <v>403</v>
      </c>
      <c r="D201" s="235" t="s">
        <v>133</v>
      </c>
      <c r="E201" s="236" t="s">
        <v>404</v>
      </c>
      <c r="F201" s="237" t="s">
        <v>405</v>
      </c>
      <c r="G201" s="238" t="s">
        <v>206</v>
      </c>
      <c r="H201" s="239">
        <v>200</v>
      </c>
      <c r="I201" s="240"/>
      <c r="J201" s="241">
        <f>ROUND(I201*H201,2)</f>
        <v>0</v>
      </c>
      <c r="K201" s="237" t="s">
        <v>137</v>
      </c>
      <c r="L201" s="72"/>
      <c r="M201" s="242" t="s">
        <v>21</v>
      </c>
      <c r="N201" s="243" t="s">
        <v>44</v>
      </c>
      <c r="O201" s="47"/>
      <c r="P201" s="244">
        <f>O201*H201</f>
        <v>0</v>
      </c>
      <c r="Q201" s="244">
        <v>0</v>
      </c>
      <c r="R201" s="244">
        <f>Q201*H201</f>
        <v>0</v>
      </c>
      <c r="S201" s="244">
        <v>0</v>
      </c>
      <c r="T201" s="245">
        <f>S201*H201</f>
        <v>0</v>
      </c>
      <c r="AR201" s="24" t="s">
        <v>138</v>
      </c>
      <c r="AT201" s="24" t="s">
        <v>133</v>
      </c>
      <c r="AU201" s="24" t="s">
        <v>82</v>
      </c>
      <c r="AY201" s="24" t="s">
        <v>130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24" t="s">
        <v>80</v>
      </c>
      <c r="BK201" s="246">
        <f>ROUND(I201*H201,2)</f>
        <v>0</v>
      </c>
      <c r="BL201" s="24" t="s">
        <v>138</v>
      </c>
      <c r="BM201" s="24" t="s">
        <v>406</v>
      </c>
    </row>
    <row r="202" s="1" customFormat="1">
      <c r="B202" s="46"/>
      <c r="C202" s="74"/>
      <c r="D202" s="247" t="s">
        <v>140</v>
      </c>
      <c r="E202" s="74"/>
      <c r="F202" s="248" t="s">
        <v>407</v>
      </c>
      <c r="G202" s="74"/>
      <c r="H202" s="74"/>
      <c r="I202" s="203"/>
      <c r="J202" s="74"/>
      <c r="K202" s="74"/>
      <c r="L202" s="72"/>
      <c r="M202" s="249"/>
      <c r="N202" s="47"/>
      <c r="O202" s="47"/>
      <c r="P202" s="47"/>
      <c r="Q202" s="47"/>
      <c r="R202" s="47"/>
      <c r="S202" s="47"/>
      <c r="T202" s="95"/>
      <c r="AT202" s="24" t="s">
        <v>140</v>
      </c>
      <c r="AU202" s="24" t="s">
        <v>82</v>
      </c>
    </row>
    <row r="203" s="13" customFormat="1">
      <c r="B203" s="260"/>
      <c r="C203" s="261"/>
      <c r="D203" s="247" t="s">
        <v>142</v>
      </c>
      <c r="E203" s="262" t="s">
        <v>21</v>
      </c>
      <c r="F203" s="263" t="s">
        <v>343</v>
      </c>
      <c r="G203" s="261"/>
      <c r="H203" s="264">
        <v>200</v>
      </c>
      <c r="I203" s="265"/>
      <c r="J203" s="261"/>
      <c r="K203" s="261"/>
      <c r="L203" s="266"/>
      <c r="M203" s="267"/>
      <c r="N203" s="268"/>
      <c r="O203" s="268"/>
      <c r="P203" s="268"/>
      <c r="Q203" s="268"/>
      <c r="R203" s="268"/>
      <c r="S203" s="268"/>
      <c r="T203" s="269"/>
      <c r="AT203" s="270" t="s">
        <v>142</v>
      </c>
      <c r="AU203" s="270" t="s">
        <v>82</v>
      </c>
      <c r="AV203" s="13" t="s">
        <v>82</v>
      </c>
      <c r="AW203" s="13" t="s">
        <v>37</v>
      </c>
      <c r="AX203" s="13" t="s">
        <v>80</v>
      </c>
      <c r="AY203" s="270" t="s">
        <v>130</v>
      </c>
    </row>
    <row r="204" s="1" customFormat="1" ht="76.5" customHeight="1">
      <c r="B204" s="46"/>
      <c r="C204" s="235" t="s">
        <v>408</v>
      </c>
      <c r="D204" s="235" t="s">
        <v>133</v>
      </c>
      <c r="E204" s="236" t="s">
        <v>409</v>
      </c>
      <c r="F204" s="237" t="s">
        <v>410</v>
      </c>
      <c r="G204" s="238" t="s">
        <v>411</v>
      </c>
      <c r="H204" s="239">
        <v>24</v>
      </c>
      <c r="I204" s="240"/>
      <c r="J204" s="241">
        <f>ROUND(I204*H204,2)</f>
        <v>0</v>
      </c>
      <c r="K204" s="237" t="s">
        <v>137</v>
      </c>
      <c r="L204" s="72"/>
      <c r="M204" s="242" t="s">
        <v>21</v>
      </c>
      <c r="N204" s="243" t="s">
        <v>44</v>
      </c>
      <c r="O204" s="47"/>
      <c r="P204" s="244">
        <f>O204*H204</f>
        <v>0</v>
      </c>
      <c r="Q204" s="244">
        <v>0</v>
      </c>
      <c r="R204" s="244">
        <f>Q204*H204</f>
        <v>0</v>
      </c>
      <c r="S204" s="244">
        <v>0</v>
      </c>
      <c r="T204" s="245">
        <f>S204*H204</f>
        <v>0</v>
      </c>
      <c r="AR204" s="24" t="s">
        <v>138</v>
      </c>
      <c r="AT204" s="24" t="s">
        <v>133</v>
      </c>
      <c r="AU204" s="24" t="s">
        <v>82</v>
      </c>
      <c r="AY204" s="24" t="s">
        <v>130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24" t="s">
        <v>80</v>
      </c>
      <c r="BK204" s="246">
        <f>ROUND(I204*H204,2)</f>
        <v>0</v>
      </c>
      <c r="BL204" s="24" t="s">
        <v>138</v>
      </c>
      <c r="BM204" s="24" t="s">
        <v>412</v>
      </c>
    </row>
    <row r="205" s="1" customFormat="1">
      <c r="B205" s="46"/>
      <c r="C205" s="74"/>
      <c r="D205" s="247" t="s">
        <v>140</v>
      </c>
      <c r="E205" s="74"/>
      <c r="F205" s="248" t="s">
        <v>413</v>
      </c>
      <c r="G205" s="74"/>
      <c r="H205" s="74"/>
      <c r="I205" s="203"/>
      <c r="J205" s="74"/>
      <c r="K205" s="74"/>
      <c r="L205" s="72"/>
      <c r="M205" s="249"/>
      <c r="N205" s="47"/>
      <c r="O205" s="47"/>
      <c r="P205" s="47"/>
      <c r="Q205" s="47"/>
      <c r="R205" s="47"/>
      <c r="S205" s="47"/>
      <c r="T205" s="95"/>
      <c r="AT205" s="24" t="s">
        <v>140</v>
      </c>
      <c r="AU205" s="24" t="s">
        <v>82</v>
      </c>
    </row>
    <row r="206" s="12" customFormat="1">
      <c r="B206" s="250"/>
      <c r="C206" s="251"/>
      <c r="D206" s="247" t="s">
        <v>142</v>
      </c>
      <c r="E206" s="252" t="s">
        <v>21</v>
      </c>
      <c r="F206" s="253" t="s">
        <v>363</v>
      </c>
      <c r="G206" s="251"/>
      <c r="H206" s="252" t="s">
        <v>21</v>
      </c>
      <c r="I206" s="254"/>
      <c r="J206" s="251"/>
      <c r="K206" s="251"/>
      <c r="L206" s="255"/>
      <c r="M206" s="256"/>
      <c r="N206" s="257"/>
      <c r="O206" s="257"/>
      <c r="P206" s="257"/>
      <c r="Q206" s="257"/>
      <c r="R206" s="257"/>
      <c r="S206" s="257"/>
      <c r="T206" s="258"/>
      <c r="AT206" s="259" t="s">
        <v>142</v>
      </c>
      <c r="AU206" s="259" t="s">
        <v>82</v>
      </c>
      <c r="AV206" s="12" t="s">
        <v>80</v>
      </c>
      <c r="AW206" s="12" t="s">
        <v>37</v>
      </c>
      <c r="AX206" s="12" t="s">
        <v>73</v>
      </c>
      <c r="AY206" s="259" t="s">
        <v>130</v>
      </c>
    </row>
    <row r="207" s="13" customFormat="1">
      <c r="B207" s="260"/>
      <c r="C207" s="261"/>
      <c r="D207" s="247" t="s">
        <v>142</v>
      </c>
      <c r="E207" s="262" t="s">
        <v>21</v>
      </c>
      <c r="F207" s="263" t="s">
        <v>337</v>
      </c>
      <c r="G207" s="261"/>
      <c r="H207" s="264">
        <v>24</v>
      </c>
      <c r="I207" s="265"/>
      <c r="J207" s="261"/>
      <c r="K207" s="261"/>
      <c r="L207" s="266"/>
      <c r="M207" s="267"/>
      <c r="N207" s="268"/>
      <c r="O207" s="268"/>
      <c r="P207" s="268"/>
      <c r="Q207" s="268"/>
      <c r="R207" s="268"/>
      <c r="S207" s="268"/>
      <c r="T207" s="269"/>
      <c r="AT207" s="270" t="s">
        <v>142</v>
      </c>
      <c r="AU207" s="270" t="s">
        <v>82</v>
      </c>
      <c r="AV207" s="13" t="s">
        <v>82</v>
      </c>
      <c r="AW207" s="13" t="s">
        <v>37</v>
      </c>
      <c r="AX207" s="13" t="s">
        <v>80</v>
      </c>
      <c r="AY207" s="270" t="s">
        <v>130</v>
      </c>
    </row>
    <row r="208" s="1" customFormat="1" ht="63.75" customHeight="1">
      <c r="B208" s="46"/>
      <c r="C208" s="235" t="s">
        <v>414</v>
      </c>
      <c r="D208" s="235" t="s">
        <v>133</v>
      </c>
      <c r="E208" s="236" t="s">
        <v>415</v>
      </c>
      <c r="F208" s="237" t="s">
        <v>416</v>
      </c>
      <c r="G208" s="238" t="s">
        <v>411</v>
      </c>
      <c r="H208" s="239">
        <v>2</v>
      </c>
      <c r="I208" s="240"/>
      <c r="J208" s="241">
        <f>ROUND(I208*H208,2)</f>
        <v>0</v>
      </c>
      <c r="K208" s="237" t="s">
        <v>137</v>
      </c>
      <c r="L208" s="72"/>
      <c r="M208" s="242" t="s">
        <v>21</v>
      </c>
      <c r="N208" s="243" t="s">
        <v>44</v>
      </c>
      <c r="O208" s="47"/>
      <c r="P208" s="244">
        <f>O208*H208</f>
        <v>0</v>
      </c>
      <c r="Q208" s="244">
        <v>0</v>
      </c>
      <c r="R208" s="244">
        <f>Q208*H208</f>
        <v>0</v>
      </c>
      <c r="S208" s="244">
        <v>0</v>
      </c>
      <c r="T208" s="245">
        <f>S208*H208</f>
        <v>0</v>
      </c>
      <c r="AR208" s="24" t="s">
        <v>138</v>
      </c>
      <c r="AT208" s="24" t="s">
        <v>133</v>
      </c>
      <c r="AU208" s="24" t="s">
        <v>82</v>
      </c>
      <c r="AY208" s="24" t="s">
        <v>130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24" t="s">
        <v>80</v>
      </c>
      <c r="BK208" s="246">
        <f>ROUND(I208*H208,2)</f>
        <v>0</v>
      </c>
      <c r="BL208" s="24" t="s">
        <v>138</v>
      </c>
      <c r="BM208" s="24" t="s">
        <v>417</v>
      </c>
    </row>
    <row r="209" s="1" customFormat="1">
      <c r="B209" s="46"/>
      <c r="C209" s="74"/>
      <c r="D209" s="247" t="s">
        <v>140</v>
      </c>
      <c r="E209" s="74"/>
      <c r="F209" s="248" t="s">
        <v>418</v>
      </c>
      <c r="G209" s="74"/>
      <c r="H209" s="74"/>
      <c r="I209" s="203"/>
      <c r="J209" s="74"/>
      <c r="K209" s="74"/>
      <c r="L209" s="72"/>
      <c r="M209" s="249"/>
      <c r="N209" s="47"/>
      <c r="O209" s="47"/>
      <c r="P209" s="47"/>
      <c r="Q209" s="47"/>
      <c r="R209" s="47"/>
      <c r="S209" s="47"/>
      <c r="T209" s="95"/>
      <c r="AT209" s="24" t="s">
        <v>140</v>
      </c>
      <c r="AU209" s="24" t="s">
        <v>82</v>
      </c>
    </row>
    <row r="210" s="13" customFormat="1">
      <c r="B210" s="260"/>
      <c r="C210" s="261"/>
      <c r="D210" s="247" t="s">
        <v>142</v>
      </c>
      <c r="E210" s="262" t="s">
        <v>21</v>
      </c>
      <c r="F210" s="263" t="s">
        <v>82</v>
      </c>
      <c r="G210" s="261"/>
      <c r="H210" s="264">
        <v>2</v>
      </c>
      <c r="I210" s="265"/>
      <c r="J210" s="261"/>
      <c r="K210" s="261"/>
      <c r="L210" s="266"/>
      <c r="M210" s="267"/>
      <c r="N210" s="268"/>
      <c r="O210" s="268"/>
      <c r="P210" s="268"/>
      <c r="Q210" s="268"/>
      <c r="R210" s="268"/>
      <c r="S210" s="268"/>
      <c r="T210" s="269"/>
      <c r="AT210" s="270" t="s">
        <v>142</v>
      </c>
      <c r="AU210" s="270" t="s">
        <v>82</v>
      </c>
      <c r="AV210" s="13" t="s">
        <v>82</v>
      </c>
      <c r="AW210" s="13" t="s">
        <v>37</v>
      </c>
      <c r="AX210" s="13" t="s">
        <v>80</v>
      </c>
      <c r="AY210" s="270" t="s">
        <v>130</v>
      </c>
    </row>
    <row r="211" s="1" customFormat="1" ht="63.75" customHeight="1">
      <c r="B211" s="46"/>
      <c r="C211" s="235" t="s">
        <v>419</v>
      </c>
      <c r="D211" s="235" t="s">
        <v>133</v>
      </c>
      <c r="E211" s="236" t="s">
        <v>420</v>
      </c>
      <c r="F211" s="237" t="s">
        <v>421</v>
      </c>
      <c r="G211" s="238" t="s">
        <v>206</v>
      </c>
      <c r="H211" s="239">
        <v>400</v>
      </c>
      <c r="I211" s="240"/>
      <c r="J211" s="241">
        <f>ROUND(I211*H211,2)</f>
        <v>0</v>
      </c>
      <c r="K211" s="237" t="s">
        <v>137</v>
      </c>
      <c r="L211" s="72"/>
      <c r="M211" s="242" t="s">
        <v>21</v>
      </c>
      <c r="N211" s="243" t="s">
        <v>44</v>
      </c>
      <c r="O211" s="47"/>
      <c r="P211" s="244">
        <f>O211*H211</f>
        <v>0</v>
      </c>
      <c r="Q211" s="244">
        <v>0</v>
      </c>
      <c r="R211" s="244">
        <f>Q211*H211</f>
        <v>0</v>
      </c>
      <c r="S211" s="244">
        <v>0</v>
      </c>
      <c r="T211" s="245">
        <f>S211*H211</f>
        <v>0</v>
      </c>
      <c r="AR211" s="24" t="s">
        <v>138</v>
      </c>
      <c r="AT211" s="24" t="s">
        <v>133</v>
      </c>
      <c r="AU211" s="24" t="s">
        <v>82</v>
      </c>
      <c r="AY211" s="24" t="s">
        <v>130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24" t="s">
        <v>80</v>
      </c>
      <c r="BK211" s="246">
        <f>ROUND(I211*H211,2)</f>
        <v>0</v>
      </c>
      <c r="BL211" s="24" t="s">
        <v>138</v>
      </c>
      <c r="BM211" s="24" t="s">
        <v>422</v>
      </c>
    </row>
    <row r="212" s="1" customFormat="1">
      <c r="B212" s="46"/>
      <c r="C212" s="74"/>
      <c r="D212" s="247" t="s">
        <v>140</v>
      </c>
      <c r="E212" s="74"/>
      <c r="F212" s="248" t="s">
        <v>423</v>
      </c>
      <c r="G212" s="74"/>
      <c r="H212" s="74"/>
      <c r="I212" s="203"/>
      <c r="J212" s="74"/>
      <c r="K212" s="74"/>
      <c r="L212" s="72"/>
      <c r="M212" s="249"/>
      <c r="N212" s="47"/>
      <c r="O212" s="47"/>
      <c r="P212" s="47"/>
      <c r="Q212" s="47"/>
      <c r="R212" s="47"/>
      <c r="S212" s="47"/>
      <c r="T212" s="95"/>
      <c r="AT212" s="24" t="s">
        <v>140</v>
      </c>
      <c r="AU212" s="24" t="s">
        <v>82</v>
      </c>
    </row>
    <row r="213" s="13" customFormat="1">
      <c r="B213" s="260"/>
      <c r="C213" s="261"/>
      <c r="D213" s="247" t="s">
        <v>142</v>
      </c>
      <c r="E213" s="262" t="s">
        <v>21</v>
      </c>
      <c r="F213" s="263" t="s">
        <v>424</v>
      </c>
      <c r="G213" s="261"/>
      <c r="H213" s="264">
        <v>400</v>
      </c>
      <c r="I213" s="265"/>
      <c r="J213" s="261"/>
      <c r="K213" s="261"/>
      <c r="L213" s="266"/>
      <c r="M213" s="267"/>
      <c r="N213" s="268"/>
      <c r="O213" s="268"/>
      <c r="P213" s="268"/>
      <c r="Q213" s="268"/>
      <c r="R213" s="268"/>
      <c r="S213" s="268"/>
      <c r="T213" s="269"/>
      <c r="AT213" s="270" t="s">
        <v>142</v>
      </c>
      <c r="AU213" s="270" t="s">
        <v>82</v>
      </c>
      <c r="AV213" s="13" t="s">
        <v>82</v>
      </c>
      <c r="AW213" s="13" t="s">
        <v>37</v>
      </c>
      <c r="AX213" s="13" t="s">
        <v>80</v>
      </c>
      <c r="AY213" s="270" t="s">
        <v>130</v>
      </c>
    </row>
    <row r="214" s="1" customFormat="1" ht="63.75" customHeight="1">
      <c r="B214" s="46"/>
      <c r="C214" s="235" t="s">
        <v>425</v>
      </c>
      <c r="D214" s="235" t="s">
        <v>133</v>
      </c>
      <c r="E214" s="236" t="s">
        <v>426</v>
      </c>
      <c r="F214" s="237" t="s">
        <v>427</v>
      </c>
      <c r="G214" s="238" t="s">
        <v>428</v>
      </c>
      <c r="H214" s="239">
        <v>4</v>
      </c>
      <c r="I214" s="240"/>
      <c r="J214" s="241">
        <f>ROUND(I214*H214,2)</f>
        <v>0</v>
      </c>
      <c r="K214" s="237" t="s">
        <v>137</v>
      </c>
      <c r="L214" s="72"/>
      <c r="M214" s="242" t="s">
        <v>21</v>
      </c>
      <c r="N214" s="243" t="s">
        <v>44</v>
      </c>
      <c r="O214" s="47"/>
      <c r="P214" s="244">
        <f>O214*H214</f>
        <v>0</v>
      </c>
      <c r="Q214" s="244">
        <v>0</v>
      </c>
      <c r="R214" s="244">
        <f>Q214*H214</f>
        <v>0</v>
      </c>
      <c r="S214" s="244">
        <v>0</v>
      </c>
      <c r="T214" s="245">
        <f>S214*H214</f>
        <v>0</v>
      </c>
      <c r="AR214" s="24" t="s">
        <v>138</v>
      </c>
      <c r="AT214" s="24" t="s">
        <v>133</v>
      </c>
      <c r="AU214" s="24" t="s">
        <v>82</v>
      </c>
      <c r="AY214" s="24" t="s">
        <v>130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24" t="s">
        <v>80</v>
      </c>
      <c r="BK214" s="246">
        <f>ROUND(I214*H214,2)</f>
        <v>0</v>
      </c>
      <c r="BL214" s="24" t="s">
        <v>138</v>
      </c>
      <c r="BM214" s="24" t="s">
        <v>429</v>
      </c>
    </row>
    <row r="215" s="1" customFormat="1">
      <c r="B215" s="46"/>
      <c r="C215" s="74"/>
      <c r="D215" s="247" t="s">
        <v>140</v>
      </c>
      <c r="E215" s="74"/>
      <c r="F215" s="248" t="s">
        <v>430</v>
      </c>
      <c r="G215" s="74"/>
      <c r="H215" s="74"/>
      <c r="I215" s="203"/>
      <c r="J215" s="74"/>
      <c r="K215" s="74"/>
      <c r="L215" s="72"/>
      <c r="M215" s="249"/>
      <c r="N215" s="47"/>
      <c r="O215" s="47"/>
      <c r="P215" s="47"/>
      <c r="Q215" s="47"/>
      <c r="R215" s="47"/>
      <c r="S215" s="47"/>
      <c r="T215" s="95"/>
      <c r="AT215" s="24" t="s">
        <v>140</v>
      </c>
      <c r="AU215" s="24" t="s">
        <v>82</v>
      </c>
    </row>
    <row r="216" s="13" customFormat="1">
      <c r="B216" s="260"/>
      <c r="C216" s="261"/>
      <c r="D216" s="247" t="s">
        <v>142</v>
      </c>
      <c r="E216" s="262" t="s">
        <v>21</v>
      </c>
      <c r="F216" s="263" t="s">
        <v>138</v>
      </c>
      <c r="G216" s="261"/>
      <c r="H216" s="264">
        <v>4</v>
      </c>
      <c r="I216" s="265"/>
      <c r="J216" s="261"/>
      <c r="K216" s="261"/>
      <c r="L216" s="266"/>
      <c r="M216" s="267"/>
      <c r="N216" s="268"/>
      <c r="O216" s="268"/>
      <c r="P216" s="268"/>
      <c r="Q216" s="268"/>
      <c r="R216" s="268"/>
      <c r="S216" s="268"/>
      <c r="T216" s="269"/>
      <c r="AT216" s="270" t="s">
        <v>142</v>
      </c>
      <c r="AU216" s="270" t="s">
        <v>82</v>
      </c>
      <c r="AV216" s="13" t="s">
        <v>82</v>
      </c>
      <c r="AW216" s="13" t="s">
        <v>37</v>
      </c>
      <c r="AX216" s="13" t="s">
        <v>80</v>
      </c>
      <c r="AY216" s="270" t="s">
        <v>130</v>
      </c>
    </row>
    <row r="217" s="1" customFormat="1" ht="89.25" customHeight="1">
      <c r="B217" s="46"/>
      <c r="C217" s="235" t="s">
        <v>397</v>
      </c>
      <c r="D217" s="235" t="s">
        <v>133</v>
      </c>
      <c r="E217" s="236" t="s">
        <v>178</v>
      </c>
      <c r="F217" s="237" t="s">
        <v>179</v>
      </c>
      <c r="G217" s="238" t="s">
        <v>180</v>
      </c>
      <c r="H217" s="239">
        <v>0.20399999999999999</v>
      </c>
      <c r="I217" s="240"/>
      <c r="J217" s="241">
        <f>ROUND(I217*H217,2)</f>
        <v>0</v>
      </c>
      <c r="K217" s="237" t="s">
        <v>137</v>
      </c>
      <c r="L217" s="72"/>
      <c r="M217" s="242" t="s">
        <v>21</v>
      </c>
      <c r="N217" s="243" t="s">
        <v>44</v>
      </c>
      <c r="O217" s="47"/>
      <c r="P217" s="244">
        <f>O217*H217</f>
        <v>0</v>
      </c>
      <c r="Q217" s="244">
        <v>0</v>
      </c>
      <c r="R217" s="244">
        <f>Q217*H217</f>
        <v>0</v>
      </c>
      <c r="S217" s="244">
        <v>0</v>
      </c>
      <c r="T217" s="245">
        <f>S217*H217</f>
        <v>0</v>
      </c>
      <c r="AR217" s="24" t="s">
        <v>138</v>
      </c>
      <c r="AT217" s="24" t="s">
        <v>133</v>
      </c>
      <c r="AU217" s="24" t="s">
        <v>82</v>
      </c>
      <c r="AY217" s="24" t="s">
        <v>130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24" t="s">
        <v>80</v>
      </c>
      <c r="BK217" s="246">
        <f>ROUND(I217*H217,2)</f>
        <v>0</v>
      </c>
      <c r="BL217" s="24" t="s">
        <v>138</v>
      </c>
      <c r="BM217" s="24" t="s">
        <v>431</v>
      </c>
    </row>
    <row r="218" s="1" customFormat="1">
      <c r="B218" s="46"/>
      <c r="C218" s="74"/>
      <c r="D218" s="247" t="s">
        <v>140</v>
      </c>
      <c r="E218" s="74"/>
      <c r="F218" s="248" t="s">
        <v>182</v>
      </c>
      <c r="G218" s="74"/>
      <c r="H218" s="74"/>
      <c r="I218" s="203"/>
      <c r="J218" s="74"/>
      <c r="K218" s="74"/>
      <c r="L218" s="72"/>
      <c r="M218" s="249"/>
      <c r="N218" s="47"/>
      <c r="O218" s="47"/>
      <c r="P218" s="47"/>
      <c r="Q218" s="47"/>
      <c r="R218" s="47"/>
      <c r="S218" s="47"/>
      <c r="T218" s="95"/>
      <c r="AT218" s="24" t="s">
        <v>140</v>
      </c>
      <c r="AU218" s="24" t="s">
        <v>82</v>
      </c>
    </row>
    <row r="219" s="12" customFormat="1">
      <c r="B219" s="250"/>
      <c r="C219" s="251"/>
      <c r="D219" s="247" t="s">
        <v>142</v>
      </c>
      <c r="E219" s="252" t="s">
        <v>21</v>
      </c>
      <c r="F219" s="253" t="s">
        <v>363</v>
      </c>
      <c r="G219" s="251"/>
      <c r="H219" s="252" t="s">
        <v>21</v>
      </c>
      <c r="I219" s="254"/>
      <c r="J219" s="251"/>
      <c r="K219" s="251"/>
      <c r="L219" s="255"/>
      <c r="M219" s="256"/>
      <c r="N219" s="257"/>
      <c r="O219" s="257"/>
      <c r="P219" s="257"/>
      <c r="Q219" s="257"/>
      <c r="R219" s="257"/>
      <c r="S219" s="257"/>
      <c r="T219" s="258"/>
      <c r="AT219" s="259" t="s">
        <v>142</v>
      </c>
      <c r="AU219" s="259" t="s">
        <v>82</v>
      </c>
      <c r="AV219" s="12" t="s">
        <v>80</v>
      </c>
      <c r="AW219" s="12" t="s">
        <v>37</v>
      </c>
      <c r="AX219" s="12" t="s">
        <v>73</v>
      </c>
      <c r="AY219" s="259" t="s">
        <v>130</v>
      </c>
    </row>
    <row r="220" s="13" customFormat="1">
      <c r="B220" s="260"/>
      <c r="C220" s="261"/>
      <c r="D220" s="247" t="s">
        <v>142</v>
      </c>
      <c r="E220" s="262" t="s">
        <v>21</v>
      </c>
      <c r="F220" s="263" t="s">
        <v>432</v>
      </c>
      <c r="G220" s="261"/>
      <c r="H220" s="264">
        <v>0.20399999999999999</v>
      </c>
      <c r="I220" s="265"/>
      <c r="J220" s="261"/>
      <c r="K220" s="261"/>
      <c r="L220" s="266"/>
      <c r="M220" s="267"/>
      <c r="N220" s="268"/>
      <c r="O220" s="268"/>
      <c r="P220" s="268"/>
      <c r="Q220" s="268"/>
      <c r="R220" s="268"/>
      <c r="S220" s="268"/>
      <c r="T220" s="269"/>
      <c r="AT220" s="270" t="s">
        <v>142</v>
      </c>
      <c r="AU220" s="270" t="s">
        <v>82</v>
      </c>
      <c r="AV220" s="13" t="s">
        <v>82</v>
      </c>
      <c r="AW220" s="13" t="s">
        <v>37</v>
      </c>
      <c r="AX220" s="13" t="s">
        <v>80</v>
      </c>
      <c r="AY220" s="270" t="s">
        <v>130</v>
      </c>
    </row>
    <row r="221" s="1" customFormat="1" ht="89.25" customHeight="1">
      <c r="B221" s="46"/>
      <c r="C221" s="235" t="s">
        <v>433</v>
      </c>
      <c r="D221" s="235" t="s">
        <v>133</v>
      </c>
      <c r="E221" s="236" t="s">
        <v>434</v>
      </c>
      <c r="F221" s="237" t="s">
        <v>435</v>
      </c>
      <c r="G221" s="238" t="s">
        <v>206</v>
      </c>
      <c r="H221" s="239">
        <v>93.599999999999994</v>
      </c>
      <c r="I221" s="240"/>
      <c r="J221" s="241">
        <f>ROUND(I221*H221,2)</f>
        <v>0</v>
      </c>
      <c r="K221" s="237" t="s">
        <v>137</v>
      </c>
      <c r="L221" s="72"/>
      <c r="M221" s="242" t="s">
        <v>21</v>
      </c>
      <c r="N221" s="243" t="s">
        <v>44</v>
      </c>
      <c r="O221" s="47"/>
      <c r="P221" s="244">
        <f>O221*H221</f>
        <v>0</v>
      </c>
      <c r="Q221" s="244">
        <v>0</v>
      </c>
      <c r="R221" s="244">
        <f>Q221*H221</f>
        <v>0</v>
      </c>
      <c r="S221" s="244">
        <v>0</v>
      </c>
      <c r="T221" s="245">
        <f>S221*H221</f>
        <v>0</v>
      </c>
      <c r="AR221" s="24" t="s">
        <v>138</v>
      </c>
      <c r="AT221" s="24" t="s">
        <v>133</v>
      </c>
      <c r="AU221" s="24" t="s">
        <v>82</v>
      </c>
      <c r="AY221" s="24" t="s">
        <v>130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24" t="s">
        <v>80</v>
      </c>
      <c r="BK221" s="246">
        <f>ROUND(I221*H221,2)</f>
        <v>0</v>
      </c>
      <c r="BL221" s="24" t="s">
        <v>138</v>
      </c>
      <c r="BM221" s="24" t="s">
        <v>436</v>
      </c>
    </row>
    <row r="222" s="1" customFormat="1">
      <c r="B222" s="46"/>
      <c r="C222" s="74"/>
      <c r="D222" s="247" t="s">
        <v>140</v>
      </c>
      <c r="E222" s="74"/>
      <c r="F222" s="248" t="s">
        <v>182</v>
      </c>
      <c r="G222" s="74"/>
      <c r="H222" s="74"/>
      <c r="I222" s="203"/>
      <c r="J222" s="74"/>
      <c r="K222" s="74"/>
      <c r="L222" s="72"/>
      <c r="M222" s="249"/>
      <c r="N222" s="47"/>
      <c r="O222" s="47"/>
      <c r="P222" s="47"/>
      <c r="Q222" s="47"/>
      <c r="R222" s="47"/>
      <c r="S222" s="47"/>
      <c r="T222" s="95"/>
      <c r="AT222" s="24" t="s">
        <v>140</v>
      </c>
      <c r="AU222" s="24" t="s">
        <v>82</v>
      </c>
    </row>
    <row r="223" s="12" customFormat="1">
      <c r="B223" s="250"/>
      <c r="C223" s="251"/>
      <c r="D223" s="247" t="s">
        <v>142</v>
      </c>
      <c r="E223" s="252" t="s">
        <v>21</v>
      </c>
      <c r="F223" s="253" t="s">
        <v>437</v>
      </c>
      <c r="G223" s="251"/>
      <c r="H223" s="252" t="s">
        <v>21</v>
      </c>
      <c r="I223" s="254"/>
      <c r="J223" s="251"/>
      <c r="K223" s="251"/>
      <c r="L223" s="255"/>
      <c r="M223" s="256"/>
      <c r="N223" s="257"/>
      <c r="O223" s="257"/>
      <c r="P223" s="257"/>
      <c r="Q223" s="257"/>
      <c r="R223" s="257"/>
      <c r="S223" s="257"/>
      <c r="T223" s="258"/>
      <c r="AT223" s="259" t="s">
        <v>142</v>
      </c>
      <c r="AU223" s="259" t="s">
        <v>82</v>
      </c>
      <c r="AV223" s="12" t="s">
        <v>80</v>
      </c>
      <c r="AW223" s="12" t="s">
        <v>37</v>
      </c>
      <c r="AX223" s="12" t="s">
        <v>73</v>
      </c>
      <c r="AY223" s="259" t="s">
        <v>130</v>
      </c>
    </row>
    <row r="224" s="13" customFormat="1">
      <c r="B224" s="260"/>
      <c r="C224" s="261"/>
      <c r="D224" s="247" t="s">
        <v>142</v>
      </c>
      <c r="E224" s="262" t="s">
        <v>21</v>
      </c>
      <c r="F224" s="263" t="s">
        <v>438</v>
      </c>
      <c r="G224" s="261"/>
      <c r="H224" s="264">
        <v>93.599999999999994</v>
      </c>
      <c r="I224" s="265"/>
      <c r="J224" s="261"/>
      <c r="K224" s="261"/>
      <c r="L224" s="266"/>
      <c r="M224" s="267"/>
      <c r="N224" s="268"/>
      <c r="O224" s="268"/>
      <c r="P224" s="268"/>
      <c r="Q224" s="268"/>
      <c r="R224" s="268"/>
      <c r="S224" s="268"/>
      <c r="T224" s="269"/>
      <c r="AT224" s="270" t="s">
        <v>142</v>
      </c>
      <c r="AU224" s="270" t="s">
        <v>82</v>
      </c>
      <c r="AV224" s="13" t="s">
        <v>82</v>
      </c>
      <c r="AW224" s="13" t="s">
        <v>37</v>
      </c>
      <c r="AX224" s="13" t="s">
        <v>80</v>
      </c>
      <c r="AY224" s="270" t="s">
        <v>130</v>
      </c>
    </row>
    <row r="225" s="1" customFormat="1" ht="153" customHeight="1">
      <c r="B225" s="46"/>
      <c r="C225" s="235" t="s">
        <v>439</v>
      </c>
      <c r="D225" s="235" t="s">
        <v>133</v>
      </c>
      <c r="E225" s="236" t="s">
        <v>219</v>
      </c>
      <c r="F225" s="237" t="s">
        <v>220</v>
      </c>
      <c r="G225" s="238" t="s">
        <v>173</v>
      </c>
      <c r="H225" s="239">
        <v>12.613</v>
      </c>
      <c r="I225" s="240"/>
      <c r="J225" s="241">
        <f>ROUND(I225*H225,2)</f>
        <v>0</v>
      </c>
      <c r="K225" s="237" t="s">
        <v>137</v>
      </c>
      <c r="L225" s="72"/>
      <c r="M225" s="242" t="s">
        <v>21</v>
      </c>
      <c r="N225" s="243" t="s">
        <v>44</v>
      </c>
      <c r="O225" s="47"/>
      <c r="P225" s="244">
        <f>O225*H225</f>
        <v>0</v>
      </c>
      <c r="Q225" s="244">
        <v>0</v>
      </c>
      <c r="R225" s="244">
        <f>Q225*H225</f>
        <v>0</v>
      </c>
      <c r="S225" s="244">
        <v>0</v>
      </c>
      <c r="T225" s="245">
        <f>S225*H225</f>
        <v>0</v>
      </c>
      <c r="AR225" s="24" t="s">
        <v>138</v>
      </c>
      <c r="AT225" s="24" t="s">
        <v>133</v>
      </c>
      <c r="AU225" s="24" t="s">
        <v>82</v>
      </c>
      <c r="AY225" s="24" t="s">
        <v>130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24" t="s">
        <v>80</v>
      </c>
      <c r="BK225" s="246">
        <f>ROUND(I225*H225,2)</f>
        <v>0</v>
      </c>
      <c r="BL225" s="24" t="s">
        <v>138</v>
      </c>
      <c r="BM225" s="24" t="s">
        <v>440</v>
      </c>
    </row>
    <row r="226" s="1" customFormat="1">
      <c r="B226" s="46"/>
      <c r="C226" s="74"/>
      <c r="D226" s="247" t="s">
        <v>140</v>
      </c>
      <c r="E226" s="74"/>
      <c r="F226" s="248" t="s">
        <v>200</v>
      </c>
      <c r="G226" s="74"/>
      <c r="H226" s="74"/>
      <c r="I226" s="203"/>
      <c r="J226" s="74"/>
      <c r="K226" s="74"/>
      <c r="L226" s="72"/>
      <c r="M226" s="249"/>
      <c r="N226" s="47"/>
      <c r="O226" s="47"/>
      <c r="P226" s="47"/>
      <c r="Q226" s="47"/>
      <c r="R226" s="47"/>
      <c r="S226" s="47"/>
      <c r="T226" s="95"/>
      <c r="AT226" s="24" t="s">
        <v>140</v>
      </c>
      <c r="AU226" s="24" t="s">
        <v>82</v>
      </c>
    </row>
    <row r="227" s="12" customFormat="1">
      <c r="B227" s="250"/>
      <c r="C227" s="251"/>
      <c r="D227" s="247" t="s">
        <v>142</v>
      </c>
      <c r="E227" s="252" t="s">
        <v>21</v>
      </c>
      <c r="F227" s="253" t="s">
        <v>441</v>
      </c>
      <c r="G227" s="251"/>
      <c r="H227" s="252" t="s">
        <v>21</v>
      </c>
      <c r="I227" s="254"/>
      <c r="J227" s="251"/>
      <c r="K227" s="251"/>
      <c r="L227" s="255"/>
      <c r="M227" s="256"/>
      <c r="N227" s="257"/>
      <c r="O227" s="257"/>
      <c r="P227" s="257"/>
      <c r="Q227" s="257"/>
      <c r="R227" s="257"/>
      <c r="S227" s="257"/>
      <c r="T227" s="258"/>
      <c r="AT227" s="259" t="s">
        <v>142</v>
      </c>
      <c r="AU227" s="259" t="s">
        <v>82</v>
      </c>
      <c r="AV227" s="12" t="s">
        <v>80</v>
      </c>
      <c r="AW227" s="12" t="s">
        <v>37</v>
      </c>
      <c r="AX227" s="12" t="s">
        <v>73</v>
      </c>
      <c r="AY227" s="259" t="s">
        <v>130</v>
      </c>
    </row>
    <row r="228" s="13" customFormat="1">
      <c r="B228" s="260"/>
      <c r="C228" s="261"/>
      <c r="D228" s="247" t="s">
        <v>142</v>
      </c>
      <c r="E228" s="262" t="s">
        <v>21</v>
      </c>
      <c r="F228" s="263" t="s">
        <v>442</v>
      </c>
      <c r="G228" s="261"/>
      <c r="H228" s="264">
        <v>12.613</v>
      </c>
      <c r="I228" s="265"/>
      <c r="J228" s="261"/>
      <c r="K228" s="261"/>
      <c r="L228" s="266"/>
      <c r="M228" s="267"/>
      <c r="N228" s="268"/>
      <c r="O228" s="268"/>
      <c r="P228" s="268"/>
      <c r="Q228" s="268"/>
      <c r="R228" s="268"/>
      <c r="S228" s="268"/>
      <c r="T228" s="269"/>
      <c r="AT228" s="270" t="s">
        <v>142</v>
      </c>
      <c r="AU228" s="270" t="s">
        <v>82</v>
      </c>
      <c r="AV228" s="13" t="s">
        <v>82</v>
      </c>
      <c r="AW228" s="13" t="s">
        <v>37</v>
      </c>
      <c r="AX228" s="13" t="s">
        <v>80</v>
      </c>
      <c r="AY228" s="270" t="s">
        <v>130</v>
      </c>
    </row>
    <row r="229" s="1" customFormat="1" ht="153" customHeight="1">
      <c r="B229" s="46"/>
      <c r="C229" s="235" t="s">
        <v>443</v>
      </c>
      <c r="D229" s="235" t="s">
        <v>133</v>
      </c>
      <c r="E229" s="236" t="s">
        <v>225</v>
      </c>
      <c r="F229" s="237" t="s">
        <v>226</v>
      </c>
      <c r="G229" s="238" t="s">
        <v>173</v>
      </c>
      <c r="H229" s="239">
        <v>1.157</v>
      </c>
      <c r="I229" s="240"/>
      <c r="J229" s="241">
        <f>ROUND(I229*H229,2)</f>
        <v>0</v>
      </c>
      <c r="K229" s="237" t="s">
        <v>137</v>
      </c>
      <c r="L229" s="72"/>
      <c r="M229" s="242" t="s">
        <v>21</v>
      </c>
      <c r="N229" s="243" t="s">
        <v>44</v>
      </c>
      <c r="O229" s="47"/>
      <c r="P229" s="244">
        <f>O229*H229</f>
        <v>0</v>
      </c>
      <c r="Q229" s="244">
        <v>0</v>
      </c>
      <c r="R229" s="244">
        <f>Q229*H229</f>
        <v>0</v>
      </c>
      <c r="S229" s="244">
        <v>0</v>
      </c>
      <c r="T229" s="245">
        <f>S229*H229</f>
        <v>0</v>
      </c>
      <c r="AR229" s="24" t="s">
        <v>138</v>
      </c>
      <c r="AT229" s="24" t="s">
        <v>133</v>
      </c>
      <c r="AU229" s="24" t="s">
        <v>82</v>
      </c>
      <c r="AY229" s="24" t="s">
        <v>130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24" t="s">
        <v>80</v>
      </c>
      <c r="BK229" s="246">
        <f>ROUND(I229*H229,2)</f>
        <v>0</v>
      </c>
      <c r="BL229" s="24" t="s">
        <v>138</v>
      </c>
      <c r="BM229" s="24" t="s">
        <v>444</v>
      </c>
    </row>
    <row r="230" s="1" customFormat="1">
      <c r="B230" s="46"/>
      <c r="C230" s="74"/>
      <c r="D230" s="247" t="s">
        <v>140</v>
      </c>
      <c r="E230" s="74"/>
      <c r="F230" s="248" t="s">
        <v>200</v>
      </c>
      <c r="G230" s="74"/>
      <c r="H230" s="74"/>
      <c r="I230" s="203"/>
      <c r="J230" s="74"/>
      <c r="K230" s="74"/>
      <c r="L230" s="72"/>
      <c r="M230" s="249"/>
      <c r="N230" s="47"/>
      <c r="O230" s="47"/>
      <c r="P230" s="47"/>
      <c r="Q230" s="47"/>
      <c r="R230" s="47"/>
      <c r="S230" s="47"/>
      <c r="T230" s="95"/>
      <c r="AT230" s="24" t="s">
        <v>140</v>
      </c>
      <c r="AU230" s="24" t="s">
        <v>82</v>
      </c>
    </row>
    <row r="231" s="12" customFormat="1">
      <c r="B231" s="250"/>
      <c r="C231" s="251"/>
      <c r="D231" s="247" t="s">
        <v>142</v>
      </c>
      <c r="E231" s="252" t="s">
        <v>21</v>
      </c>
      <c r="F231" s="253" t="s">
        <v>445</v>
      </c>
      <c r="G231" s="251"/>
      <c r="H231" s="252" t="s">
        <v>21</v>
      </c>
      <c r="I231" s="254"/>
      <c r="J231" s="251"/>
      <c r="K231" s="251"/>
      <c r="L231" s="255"/>
      <c r="M231" s="256"/>
      <c r="N231" s="257"/>
      <c r="O231" s="257"/>
      <c r="P231" s="257"/>
      <c r="Q231" s="257"/>
      <c r="R231" s="257"/>
      <c r="S231" s="257"/>
      <c r="T231" s="258"/>
      <c r="AT231" s="259" t="s">
        <v>142</v>
      </c>
      <c r="AU231" s="259" t="s">
        <v>82</v>
      </c>
      <c r="AV231" s="12" t="s">
        <v>80</v>
      </c>
      <c r="AW231" s="12" t="s">
        <v>37</v>
      </c>
      <c r="AX231" s="12" t="s">
        <v>73</v>
      </c>
      <c r="AY231" s="259" t="s">
        <v>130</v>
      </c>
    </row>
    <row r="232" s="13" customFormat="1">
      <c r="B232" s="260"/>
      <c r="C232" s="261"/>
      <c r="D232" s="247" t="s">
        <v>142</v>
      </c>
      <c r="E232" s="262" t="s">
        <v>21</v>
      </c>
      <c r="F232" s="263" t="s">
        <v>446</v>
      </c>
      <c r="G232" s="261"/>
      <c r="H232" s="264">
        <v>1.157</v>
      </c>
      <c r="I232" s="265"/>
      <c r="J232" s="261"/>
      <c r="K232" s="261"/>
      <c r="L232" s="266"/>
      <c r="M232" s="267"/>
      <c r="N232" s="268"/>
      <c r="O232" s="268"/>
      <c r="P232" s="268"/>
      <c r="Q232" s="268"/>
      <c r="R232" s="268"/>
      <c r="S232" s="268"/>
      <c r="T232" s="269"/>
      <c r="AT232" s="270" t="s">
        <v>142</v>
      </c>
      <c r="AU232" s="270" t="s">
        <v>82</v>
      </c>
      <c r="AV232" s="13" t="s">
        <v>82</v>
      </c>
      <c r="AW232" s="13" t="s">
        <v>37</v>
      </c>
      <c r="AX232" s="13" t="s">
        <v>80</v>
      </c>
      <c r="AY232" s="270" t="s">
        <v>130</v>
      </c>
    </row>
    <row r="233" s="1" customFormat="1" ht="63.75" customHeight="1">
      <c r="B233" s="46"/>
      <c r="C233" s="235" t="s">
        <v>447</v>
      </c>
      <c r="D233" s="235" t="s">
        <v>133</v>
      </c>
      <c r="E233" s="236" t="s">
        <v>448</v>
      </c>
      <c r="F233" s="237" t="s">
        <v>449</v>
      </c>
      <c r="G233" s="238" t="s">
        <v>173</v>
      </c>
      <c r="H233" s="239">
        <v>15</v>
      </c>
      <c r="I233" s="240"/>
      <c r="J233" s="241">
        <f>ROUND(I233*H233,2)</f>
        <v>0</v>
      </c>
      <c r="K233" s="237" t="s">
        <v>137</v>
      </c>
      <c r="L233" s="72"/>
      <c r="M233" s="242" t="s">
        <v>21</v>
      </c>
      <c r="N233" s="243" t="s">
        <v>44</v>
      </c>
      <c r="O233" s="47"/>
      <c r="P233" s="244">
        <f>O233*H233</f>
        <v>0</v>
      </c>
      <c r="Q233" s="244">
        <v>0</v>
      </c>
      <c r="R233" s="244">
        <f>Q233*H233</f>
        <v>0</v>
      </c>
      <c r="S233" s="244">
        <v>0</v>
      </c>
      <c r="T233" s="245">
        <f>S233*H233</f>
        <v>0</v>
      </c>
      <c r="AR233" s="24" t="s">
        <v>138</v>
      </c>
      <c r="AT233" s="24" t="s">
        <v>133</v>
      </c>
      <c r="AU233" s="24" t="s">
        <v>82</v>
      </c>
      <c r="AY233" s="24" t="s">
        <v>130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24" t="s">
        <v>80</v>
      </c>
      <c r="BK233" s="246">
        <f>ROUND(I233*H233,2)</f>
        <v>0</v>
      </c>
      <c r="BL233" s="24" t="s">
        <v>138</v>
      </c>
      <c r="BM233" s="24" t="s">
        <v>450</v>
      </c>
    </row>
    <row r="234" s="1" customFormat="1">
      <c r="B234" s="46"/>
      <c r="C234" s="74"/>
      <c r="D234" s="247" t="s">
        <v>140</v>
      </c>
      <c r="E234" s="74"/>
      <c r="F234" s="248" t="s">
        <v>234</v>
      </c>
      <c r="G234" s="74"/>
      <c r="H234" s="74"/>
      <c r="I234" s="203"/>
      <c r="J234" s="74"/>
      <c r="K234" s="74"/>
      <c r="L234" s="72"/>
      <c r="M234" s="249"/>
      <c r="N234" s="47"/>
      <c r="O234" s="47"/>
      <c r="P234" s="47"/>
      <c r="Q234" s="47"/>
      <c r="R234" s="47"/>
      <c r="S234" s="47"/>
      <c r="T234" s="95"/>
      <c r="AT234" s="24" t="s">
        <v>140</v>
      </c>
      <c r="AU234" s="24" t="s">
        <v>82</v>
      </c>
    </row>
    <row r="235" s="12" customFormat="1">
      <c r="B235" s="250"/>
      <c r="C235" s="251"/>
      <c r="D235" s="247" t="s">
        <v>142</v>
      </c>
      <c r="E235" s="252" t="s">
        <v>21</v>
      </c>
      <c r="F235" s="253" t="s">
        <v>451</v>
      </c>
      <c r="G235" s="251"/>
      <c r="H235" s="252" t="s">
        <v>21</v>
      </c>
      <c r="I235" s="254"/>
      <c r="J235" s="251"/>
      <c r="K235" s="251"/>
      <c r="L235" s="255"/>
      <c r="M235" s="256"/>
      <c r="N235" s="257"/>
      <c r="O235" s="257"/>
      <c r="P235" s="257"/>
      <c r="Q235" s="257"/>
      <c r="R235" s="257"/>
      <c r="S235" s="257"/>
      <c r="T235" s="258"/>
      <c r="AT235" s="259" t="s">
        <v>142</v>
      </c>
      <c r="AU235" s="259" t="s">
        <v>82</v>
      </c>
      <c r="AV235" s="12" t="s">
        <v>80</v>
      </c>
      <c r="AW235" s="12" t="s">
        <v>37</v>
      </c>
      <c r="AX235" s="12" t="s">
        <v>73</v>
      </c>
      <c r="AY235" s="259" t="s">
        <v>130</v>
      </c>
    </row>
    <row r="236" s="13" customFormat="1">
      <c r="B236" s="260"/>
      <c r="C236" s="261"/>
      <c r="D236" s="247" t="s">
        <v>142</v>
      </c>
      <c r="E236" s="262" t="s">
        <v>21</v>
      </c>
      <c r="F236" s="263" t="s">
        <v>10</v>
      </c>
      <c r="G236" s="261"/>
      <c r="H236" s="264">
        <v>15</v>
      </c>
      <c r="I236" s="265"/>
      <c r="J236" s="261"/>
      <c r="K236" s="261"/>
      <c r="L236" s="266"/>
      <c r="M236" s="267"/>
      <c r="N236" s="268"/>
      <c r="O236" s="268"/>
      <c r="P236" s="268"/>
      <c r="Q236" s="268"/>
      <c r="R236" s="268"/>
      <c r="S236" s="268"/>
      <c r="T236" s="269"/>
      <c r="AT236" s="270" t="s">
        <v>142</v>
      </c>
      <c r="AU236" s="270" t="s">
        <v>82</v>
      </c>
      <c r="AV236" s="13" t="s">
        <v>82</v>
      </c>
      <c r="AW236" s="13" t="s">
        <v>37</v>
      </c>
      <c r="AX236" s="13" t="s">
        <v>80</v>
      </c>
      <c r="AY236" s="270" t="s">
        <v>130</v>
      </c>
    </row>
    <row r="237" s="1" customFormat="1" ht="63.75" customHeight="1">
      <c r="B237" s="46"/>
      <c r="C237" s="235" t="s">
        <v>452</v>
      </c>
      <c r="D237" s="235" t="s">
        <v>133</v>
      </c>
      <c r="E237" s="236" t="s">
        <v>231</v>
      </c>
      <c r="F237" s="237" t="s">
        <v>232</v>
      </c>
      <c r="G237" s="238" t="s">
        <v>173</v>
      </c>
      <c r="H237" s="239">
        <v>99.552000000000007</v>
      </c>
      <c r="I237" s="240"/>
      <c r="J237" s="241">
        <f>ROUND(I237*H237,2)</f>
        <v>0</v>
      </c>
      <c r="K237" s="237" t="s">
        <v>137</v>
      </c>
      <c r="L237" s="72"/>
      <c r="M237" s="242" t="s">
        <v>21</v>
      </c>
      <c r="N237" s="243" t="s">
        <v>44</v>
      </c>
      <c r="O237" s="47"/>
      <c r="P237" s="244">
        <f>O237*H237</f>
        <v>0</v>
      </c>
      <c r="Q237" s="244">
        <v>0</v>
      </c>
      <c r="R237" s="244">
        <f>Q237*H237</f>
        <v>0</v>
      </c>
      <c r="S237" s="244">
        <v>0</v>
      </c>
      <c r="T237" s="245">
        <f>S237*H237</f>
        <v>0</v>
      </c>
      <c r="AR237" s="24" t="s">
        <v>138</v>
      </c>
      <c r="AT237" s="24" t="s">
        <v>133</v>
      </c>
      <c r="AU237" s="24" t="s">
        <v>82</v>
      </c>
      <c r="AY237" s="24" t="s">
        <v>130</v>
      </c>
      <c r="BE237" s="246">
        <f>IF(N237="základní",J237,0)</f>
        <v>0</v>
      </c>
      <c r="BF237" s="246">
        <f>IF(N237="snížená",J237,0)</f>
        <v>0</v>
      </c>
      <c r="BG237" s="246">
        <f>IF(N237="zákl. přenesená",J237,0)</f>
        <v>0</v>
      </c>
      <c r="BH237" s="246">
        <f>IF(N237="sníž. přenesená",J237,0)</f>
        <v>0</v>
      </c>
      <c r="BI237" s="246">
        <f>IF(N237="nulová",J237,0)</f>
        <v>0</v>
      </c>
      <c r="BJ237" s="24" t="s">
        <v>80</v>
      </c>
      <c r="BK237" s="246">
        <f>ROUND(I237*H237,2)</f>
        <v>0</v>
      </c>
      <c r="BL237" s="24" t="s">
        <v>138</v>
      </c>
      <c r="BM237" s="24" t="s">
        <v>453</v>
      </c>
    </row>
    <row r="238" s="1" customFormat="1">
      <c r="B238" s="46"/>
      <c r="C238" s="74"/>
      <c r="D238" s="247" t="s">
        <v>140</v>
      </c>
      <c r="E238" s="74"/>
      <c r="F238" s="248" t="s">
        <v>234</v>
      </c>
      <c r="G238" s="74"/>
      <c r="H238" s="74"/>
      <c r="I238" s="203"/>
      <c r="J238" s="74"/>
      <c r="K238" s="74"/>
      <c r="L238" s="72"/>
      <c r="M238" s="249"/>
      <c r="N238" s="47"/>
      <c r="O238" s="47"/>
      <c r="P238" s="47"/>
      <c r="Q238" s="47"/>
      <c r="R238" s="47"/>
      <c r="S238" s="47"/>
      <c r="T238" s="95"/>
      <c r="AT238" s="24" t="s">
        <v>140</v>
      </c>
      <c r="AU238" s="24" t="s">
        <v>82</v>
      </c>
    </row>
    <row r="239" s="12" customFormat="1">
      <c r="B239" s="250"/>
      <c r="C239" s="251"/>
      <c r="D239" s="247" t="s">
        <v>142</v>
      </c>
      <c r="E239" s="252" t="s">
        <v>21</v>
      </c>
      <c r="F239" s="253" t="s">
        <v>454</v>
      </c>
      <c r="G239" s="251"/>
      <c r="H239" s="252" t="s">
        <v>21</v>
      </c>
      <c r="I239" s="254"/>
      <c r="J239" s="251"/>
      <c r="K239" s="251"/>
      <c r="L239" s="255"/>
      <c r="M239" s="256"/>
      <c r="N239" s="257"/>
      <c r="O239" s="257"/>
      <c r="P239" s="257"/>
      <c r="Q239" s="257"/>
      <c r="R239" s="257"/>
      <c r="S239" s="257"/>
      <c r="T239" s="258"/>
      <c r="AT239" s="259" t="s">
        <v>142</v>
      </c>
      <c r="AU239" s="259" t="s">
        <v>82</v>
      </c>
      <c r="AV239" s="12" t="s">
        <v>80</v>
      </c>
      <c r="AW239" s="12" t="s">
        <v>37</v>
      </c>
      <c r="AX239" s="12" t="s">
        <v>73</v>
      </c>
      <c r="AY239" s="259" t="s">
        <v>130</v>
      </c>
    </row>
    <row r="240" s="13" customFormat="1">
      <c r="B240" s="260"/>
      <c r="C240" s="261"/>
      <c r="D240" s="247" t="s">
        <v>142</v>
      </c>
      <c r="E240" s="262" t="s">
        <v>21</v>
      </c>
      <c r="F240" s="263" t="s">
        <v>455</v>
      </c>
      <c r="G240" s="261"/>
      <c r="H240" s="264">
        <v>99.552000000000007</v>
      </c>
      <c r="I240" s="265"/>
      <c r="J240" s="261"/>
      <c r="K240" s="261"/>
      <c r="L240" s="266"/>
      <c r="M240" s="267"/>
      <c r="N240" s="268"/>
      <c r="O240" s="268"/>
      <c r="P240" s="268"/>
      <c r="Q240" s="268"/>
      <c r="R240" s="268"/>
      <c r="S240" s="268"/>
      <c r="T240" s="269"/>
      <c r="AT240" s="270" t="s">
        <v>142</v>
      </c>
      <c r="AU240" s="270" t="s">
        <v>82</v>
      </c>
      <c r="AV240" s="13" t="s">
        <v>82</v>
      </c>
      <c r="AW240" s="13" t="s">
        <v>37</v>
      </c>
      <c r="AX240" s="13" t="s">
        <v>80</v>
      </c>
      <c r="AY240" s="270" t="s">
        <v>130</v>
      </c>
    </row>
    <row r="241" s="1" customFormat="1" ht="153" customHeight="1">
      <c r="B241" s="46"/>
      <c r="C241" s="235" t="s">
        <v>456</v>
      </c>
      <c r="D241" s="235" t="s">
        <v>133</v>
      </c>
      <c r="E241" s="236" t="s">
        <v>237</v>
      </c>
      <c r="F241" s="237" t="s">
        <v>238</v>
      </c>
      <c r="G241" s="238" t="s">
        <v>173</v>
      </c>
      <c r="H241" s="239">
        <v>99.552000000000007</v>
      </c>
      <c r="I241" s="240"/>
      <c r="J241" s="241">
        <f>ROUND(I241*H241,2)</f>
        <v>0</v>
      </c>
      <c r="K241" s="237" t="s">
        <v>137</v>
      </c>
      <c r="L241" s="72"/>
      <c r="M241" s="242" t="s">
        <v>21</v>
      </c>
      <c r="N241" s="243" t="s">
        <v>44</v>
      </c>
      <c r="O241" s="47"/>
      <c r="P241" s="244">
        <f>O241*H241</f>
        <v>0</v>
      </c>
      <c r="Q241" s="244">
        <v>0</v>
      </c>
      <c r="R241" s="244">
        <f>Q241*H241</f>
        <v>0</v>
      </c>
      <c r="S241" s="244">
        <v>0</v>
      </c>
      <c r="T241" s="245">
        <f>S241*H241</f>
        <v>0</v>
      </c>
      <c r="AR241" s="24" t="s">
        <v>138</v>
      </c>
      <c r="AT241" s="24" t="s">
        <v>133</v>
      </c>
      <c r="AU241" s="24" t="s">
        <v>82</v>
      </c>
      <c r="AY241" s="24" t="s">
        <v>130</v>
      </c>
      <c r="BE241" s="246">
        <f>IF(N241="základní",J241,0)</f>
        <v>0</v>
      </c>
      <c r="BF241" s="246">
        <f>IF(N241="snížená",J241,0)</f>
        <v>0</v>
      </c>
      <c r="BG241" s="246">
        <f>IF(N241="zákl. přenesená",J241,0)</f>
        <v>0</v>
      </c>
      <c r="BH241" s="246">
        <f>IF(N241="sníž. přenesená",J241,0)</f>
        <v>0</v>
      </c>
      <c r="BI241" s="246">
        <f>IF(N241="nulová",J241,0)</f>
        <v>0</v>
      </c>
      <c r="BJ241" s="24" t="s">
        <v>80</v>
      </c>
      <c r="BK241" s="246">
        <f>ROUND(I241*H241,2)</f>
        <v>0</v>
      </c>
      <c r="BL241" s="24" t="s">
        <v>138</v>
      </c>
      <c r="BM241" s="24" t="s">
        <v>457</v>
      </c>
    </row>
    <row r="242" s="1" customFormat="1">
      <c r="B242" s="46"/>
      <c r="C242" s="74"/>
      <c r="D242" s="247" t="s">
        <v>140</v>
      </c>
      <c r="E242" s="74"/>
      <c r="F242" s="248" t="s">
        <v>200</v>
      </c>
      <c r="G242" s="74"/>
      <c r="H242" s="74"/>
      <c r="I242" s="203"/>
      <c r="J242" s="74"/>
      <c r="K242" s="74"/>
      <c r="L242" s="72"/>
      <c r="M242" s="249"/>
      <c r="N242" s="47"/>
      <c r="O242" s="47"/>
      <c r="P242" s="47"/>
      <c r="Q242" s="47"/>
      <c r="R242" s="47"/>
      <c r="S242" s="47"/>
      <c r="T242" s="95"/>
      <c r="AT242" s="24" t="s">
        <v>140</v>
      </c>
      <c r="AU242" s="24" t="s">
        <v>82</v>
      </c>
    </row>
    <row r="243" s="12" customFormat="1">
      <c r="B243" s="250"/>
      <c r="C243" s="251"/>
      <c r="D243" s="247" t="s">
        <v>142</v>
      </c>
      <c r="E243" s="252" t="s">
        <v>21</v>
      </c>
      <c r="F243" s="253" t="s">
        <v>458</v>
      </c>
      <c r="G243" s="251"/>
      <c r="H243" s="252" t="s">
        <v>21</v>
      </c>
      <c r="I243" s="254"/>
      <c r="J243" s="251"/>
      <c r="K243" s="251"/>
      <c r="L243" s="255"/>
      <c r="M243" s="256"/>
      <c r="N243" s="257"/>
      <c r="O243" s="257"/>
      <c r="P243" s="257"/>
      <c r="Q243" s="257"/>
      <c r="R243" s="257"/>
      <c r="S243" s="257"/>
      <c r="T243" s="258"/>
      <c r="AT243" s="259" t="s">
        <v>142</v>
      </c>
      <c r="AU243" s="259" t="s">
        <v>82</v>
      </c>
      <c r="AV243" s="12" t="s">
        <v>80</v>
      </c>
      <c r="AW243" s="12" t="s">
        <v>37</v>
      </c>
      <c r="AX243" s="12" t="s">
        <v>73</v>
      </c>
      <c r="AY243" s="259" t="s">
        <v>130</v>
      </c>
    </row>
    <row r="244" s="13" customFormat="1">
      <c r="B244" s="260"/>
      <c r="C244" s="261"/>
      <c r="D244" s="247" t="s">
        <v>142</v>
      </c>
      <c r="E244" s="262" t="s">
        <v>21</v>
      </c>
      <c r="F244" s="263" t="s">
        <v>455</v>
      </c>
      <c r="G244" s="261"/>
      <c r="H244" s="264">
        <v>99.552000000000007</v>
      </c>
      <c r="I244" s="265"/>
      <c r="J244" s="261"/>
      <c r="K244" s="261"/>
      <c r="L244" s="266"/>
      <c r="M244" s="267"/>
      <c r="N244" s="268"/>
      <c r="O244" s="268"/>
      <c r="P244" s="268"/>
      <c r="Q244" s="268"/>
      <c r="R244" s="268"/>
      <c r="S244" s="268"/>
      <c r="T244" s="269"/>
      <c r="AT244" s="270" t="s">
        <v>142</v>
      </c>
      <c r="AU244" s="270" t="s">
        <v>82</v>
      </c>
      <c r="AV244" s="13" t="s">
        <v>82</v>
      </c>
      <c r="AW244" s="13" t="s">
        <v>37</v>
      </c>
      <c r="AX244" s="13" t="s">
        <v>80</v>
      </c>
      <c r="AY244" s="270" t="s">
        <v>130</v>
      </c>
    </row>
    <row r="245" s="1" customFormat="1" ht="76.5" customHeight="1">
      <c r="B245" s="46"/>
      <c r="C245" s="235" t="s">
        <v>459</v>
      </c>
      <c r="D245" s="235" t="s">
        <v>133</v>
      </c>
      <c r="E245" s="236" t="s">
        <v>460</v>
      </c>
      <c r="F245" s="237" t="s">
        <v>461</v>
      </c>
      <c r="G245" s="238" t="s">
        <v>136</v>
      </c>
      <c r="H245" s="239">
        <v>4</v>
      </c>
      <c r="I245" s="240"/>
      <c r="J245" s="241">
        <f>ROUND(I245*H245,2)</f>
        <v>0</v>
      </c>
      <c r="K245" s="237" t="s">
        <v>137</v>
      </c>
      <c r="L245" s="72"/>
      <c r="M245" s="242" t="s">
        <v>21</v>
      </c>
      <c r="N245" s="243" t="s">
        <v>44</v>
      </c>
      <c r="O245" s="47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AR245" s="24" t="s">
        <v>138</v>
      </c>
      <c r="AT245" s="24" t="s">
        <v>133</v>
      </c>
      <c r="AU245" s="24" t="s">
        <v>82</v>
      </c>
      <c r="AY245" s="24" t="s">
        <v>130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24" t="s">
        <v>80</v>
      </c>
      <c r="BK245" s="246">
        <f>ROUND(I245*H245,2)</f>
        <v>0</v>
      </c>
      <c r="BL245" s="24" t="s">
        <v>138</v>
      </c>
      <c r="BM245" s="24" t="s">
        <v>462</v>
      </c>
    </row>
    <row r="246" s="1" customFormat="1">
      <c r="B246" s="46"/>
      <c r="C246" s="74"/>
      <c r="D246" s="247" t="s">
        <v>140</v>
      </c>
      <c r="E246" s="74"/>
      <c r="F246" s="248" t="s">
        <v>463</v>
      </c>
      <c r="G246" s="74"/>
      <c r="H246" s="74"/>
      <c r="I246" s="203"/>
      <c r="J246" s="74"/>
      <c r="K246" s="74"/>
      <c r="L246" s="72"/>
      <c r="M246" s="249"/>
      <c r="N246" s="47"/>
      <c r="O246" s="47"/>
      <c r="P246" s="47"/>
      <c r="Q246" s="47"/>
      <c r="R246" s="47"/>
      <c r="S246" s="47"/>
      <c r="T246" s="95"/>
      <c r="AT246" s="24" t="s">
        <v>140</v>
      </c>
      <c r="AU246" s="24" t="s">
        <v>82</v>
      </c>
    </row>
    <row r="247" s="12" customFormat="1">
      <c r="B247" s="250"/>
      <c r="C247" s="251"/>
      <c r="D247" s="247" t="s">
        <v>142</v>
      </c>
      <c r="E247" s="252" t="s">
        <v>21</v>
      </c>
      <c r="F247" s="253" t="s">
        <v>464</v>
      </c>
      <c r="G247" s="251"/>
      <c r="H247" s="252" t="s">
        <v>21</v>
      </c>
      <c r="I247" s="254"/>
      <c r="J247" s="251"/>
      <c r="K247" s="251"/>
      <c r="L247" s="255"/>
      <c r="M247" s="256"/>
      <c r="N247" s="257"/>
      <c r="O247" s="257"/>
      <c r="P247" s="257"/>
      <c r="Q247" s="257"/>
      <c r="R247" s="257"/>
      <c r="S247" s="257"/>
      <c r="T247" s="258"/>
      <c r="AT247" s="259" t="s">
        <v>142</v>
      </c>
      <c r="AU247" s="259" t="s">
        <v>82</v>
      </c>
      <c r="AV247" s="12" t="s">
        <v>80</v>
      </c>
      <c r="AW247" s="12" t="s">
        <v>37</v>
      </c>
      <c r="AX247" s="12" t="s">
        <v>73</v>
      </c>
      <c r="AY247" s="259" t="s">
        <v>130</v>
      </c>
    </row>
    <row r="248" s="13" customFormat="1">
      <c r="B248" s="260"/>
      <c r="C248" s="261"/>
      <c r="D248" s="247" t="s">
        <v>142</v>
      </c>
      <c r="E248" s="262" t="s">
        <v>21</v>
      </c>
      <c r="F248" s="263" t="s">
        <v>138</v>
      </c>
      <c r="G248" s="261"/>
      <c r="H248" s="264">
        <v>4</v>
      </c>
      <c r="I248" s="265"/>
      <c r="J248" s="261"/>
      <c r="K248" s="261"/>
      <c r="L248" s="266"/>
      <c r="M248" s="281"/>
      <c r="N248" s="282"/>
      <c r="O248" s="282"/>
      <c r="P248" s="282"/>
      <c r="Q248" s="282"/>
      <c r="R248" s="282"/>
      <c r="S248" s="282"/>
      <c r="T248" s="283"/>
      <c r="AT248" s="270" t="s">
        <v>142</v>
      </c>
      <c r="AU248" s="270" t="s">
        <v>82</v>
      </c>
      <c r="AV248" s="13" t="s">
        <v>82</v>
      </c>
      <c r="AW248" s="13" t="s">
        <v>37</v>
      </c>
      <c r="AX248" s="13" t="s">
        <v>80</v>
      </c>
      <c r="AY248" s="270" t="s">
        <v>130</v>
      </c>
    </row>
    <row r="249" s="1" customFormat="1" ht="6.96" customHeight="1">
      <c r="B249" s="67"/>
      <c r="C249" s="68"/>
      <c r="D249" s="68"/>
      <c r="E249" s="68"/>
      <c r="F249" s="68"/>
      <c r="G249" s="68"/>
      <c r="H249" s="68"/>
      <c r="I249" s="178"/>
      <c r="J249" s="68"/>
      <c r="K249" s="68"/>
      <c r="L249" s="72"/>
    </row>
  </sheetData>
  <sheetProtection sheet="1" autoFilter="0" formatColumns="0" formatRows="0" objects="1" scenarios="1" spinCount="100000" saltValue="eOv0PSKur9jpex/amAEiZS9Uf+gp7MeJmbff4y+yebowqdXJ5OYvLnoEK/8ZI/zT3lxOhvTv9xtVc1ezmpvvOg==" hashValue="jze8iVCudyqT+ENSZI7348ePu7//yXq96eGci+cvPIE9fMLJB7RV/E066wWLg8WSc4piJlPH5zjgHttGFR98fg==" algorithmName="SHA-512" password="CC35"/>
  <autoFilter ref="C83:K248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2:H72"/>
    <mergeCell ref="E74:H74"/>
    <mergeCell ref="E76:H76"/>
    <mergeCell ref="G1:H1"/>
    <mergeCell ref="L2:V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97</v>
      </c>
      <c r="G1" s="151" t="s">
        <v>98</v>
      </c>
      <c r="H1" s="151"/>
      <c r="I1" s="152"/>
      <c r="J1" s="151" t="s">
        <v>99</v>
      </c>
      <c r="K1" s="150" t="s">
        <v>100</v>
      </c>
      <c r="L1" s="151" t="s">
        <v>101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SVP v úseku Mikulášovice d.n. - Panský včetně dopravny Panský</v>
      </c>
      <c r="F7" s="40"/>
      <c r="G7" s="40"/>
      <c r="H7" s="40"/>
      <c r="I7" s="154"/>
      <c r="J7" s="29"/>
      <c r="K7" s="31"/>
    </row>
    <row r="8">
      <c r="B8" s="28"/>
      <c r="C8" s="29"/>
      <c r="D8" s="40" t="s">
        <v>103</v>
      </c>
      <c r="E8" s="29"/>
      <c r="F8" s="29"/>
      <c r="G8" s="29"/>
      <c r="H8" s="29"/>
      <c r="I8" s="154"/>
      <c r="J8" s="29"/>
      <c r="K8" s="31"/>
    </row>
    <row r="9" s="1" customFormat="1" ht="16.5" customHeight="1">
      <c r="B9" s="46"/>
      <c r="C9" s="47"/>
      <c r="D9" s="47"/>
      <c r="E9" s="155" t="s">
        <v>104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0" t="s">
        <v>105</v>
      </c>
      <c r="E10" s="47"/>
      <c r="F10" s="47"/>
      <c r="G10" s="47"/>
      <c r="H10" s="47"/>
      <c r="I10" s="156"/>
      <c r="J10" s="47"/>
      <c r="K10" s="51"/>
    </row>
    <row r="11" s="1" customFormat="1" ht="36.96" customHeight="1">
      <c r="B11" s="46"/>
      <c r="C11" s="47"/>
      <c r="D11" s="47"/>
      <c r="E11" s="157" t="s">
        <v>465</v>
      </c>
      <c r="F11" s="47"/>
      <c r="G11" s="47"/>
      <c r="H11" s="47"/>
      <c r="I11" s="156"/>
      <c r="J11" s="47"/>
      <c r="K11" s="51"/>
    </row>
    <row r="12" s="1" customFormat="1">
      <c r="B12" s="46"/>
      <c r="C12" s="47"/>
      <c r="D12" s="47"/>
      <c r="E12" s="47"/>
      <c r="F12" s="47"/>
      <c r="G12" s="47"/>
      <c r="H12" s="47"/>
      <c r="I12" s="156"/>
      <c r="J12" s="47"/>
      <c r="K12" s="51"/>
    </row>
    <row r="13" s="1" customFormat="1" ht="14.4" customHeight="1">
      <c r="B13" s="46"/>
      <c r="C13" s="47"/>
      <c r="D13" s="40" t="s">
        <v>20</v>
      </c>
      <c r="E13" s="47"/>
      <c r="F13" s="35" t="s">
        <v>21</v>
      </c>
      <c r="G13" s="47"/>
      <c r="H13" s="47"/>
      <c r="I13" s="158" t="s">
        <v>22</v>
      </c>
      <c r="J13" s="35" t="s">
        <v>21</v>
      </c>
      <c r="K13" s="51"/>
    </row>
    <row r="14" s="1" customFormat="1" ht="14.4" customHeight="1">
      <c r="B14" s="46"/>
      <c r="C14" s="47"/>
      <c r="D14" s="40" t="s">
        <v>23</v>
      </c>
      <c r="E14" s="47"/>
      <c r="F14" s="35" t="s">
        <v>24</v>
      </c>
      <c r="G14" s="47"/>
      <c r="H14" s="47"/>
      <c r="I14" s="158" t="s">
        <v>25</v>
      </c>
      <c r="J14" s="159" t="str">
        <f>'Rekapitulace zakázky'!AN8</f>
        <v>20. 9. 2018</v>
      </c>
      <c r="K14" s="51"/>
    </row>
    <row r="15" s="1" customFormat="1" ht="10.8" customHeight="1">
      <c r="B15" s="46"/>
      <c r="C15" s="47"/>
      <c r="D15" s="47"/>
      <c r="E15" s="47"/>
      <c r="F15" s="47"/>
      <c r="G15" s="47"/>
      <c r="H15" s="47"/>
      <c r="I15" s="156"/>
      <c r="J15" s="47"/>
      <c r="K15" s="51"/>
    </row>
    <row r="16" s="1" customFormat="1" ht="14.4" customHeight="1">
      <c r="B16" s="46"/>
      <c r="C16" s="47"/>
      <c r="D16" s="40" t="s">
        <v>27</v>
      </c>
      <c r="E16" s="47"/>
      <c r="F16" s="47"/>
      <c r="G16" s="47"/>
      <c r="H16" s="47"/>
      <c r="I16" s="158" t="s">
        <v>28</v>
      </c>
      <c r="J16" s="35" t="s">
        <v>29</v>
      </c>
      <c r="K16" s="51"/>
    </row>
    <row r="17" s="1" customFormat="1" ht="18" customHeight="1">
      <c r="B17" s="46"/>
      <c r="C17" s="47"/>
      <c r="D17" s="47"/>
      <c r="E17" s="35" t="s">
        <v>30</v>
      </c>
      <c r="F17" s="47"/>
      <c r="G17" s="47"/>
      <c r="H17" s="47"/>
      <c r="I17" s="158" t="s">
        <v>31</v>
      </c>
      <c r="J17" s="35" t="s">
        <v>32</v>
      </c>
      <c r="K17" s="51"/>
    </row>
    <row r="18" s="1" customFormat="1" ht="6.96" customHeight="1">
      <c r="B18" s="46"/>
      <c r="C18" s="47"/>
      <c r="D18" s="47"/>
      <c r="E18" s="47"/>
      <c r="F18" s="47"/>
      <c r="G18" s="47"/>
      <c r="H18" s="47"/>
      <c r="I18" s="156"/>
      <c r="J18" s="47"/>
      <c r="K18" s="51"/>
    </row>
    <row r="19" s="1" customFormat="1" ht="14.4" customHeight="1">
      <c r="B19" s="46"/>
      <c r="C19" s="47"/>
      <c r="D19" s="40" t="s">
        <v>33</v>
      </c>
      <c r="E19" s="47"/>
      <c r="F19" s="47"/>
      <c r="G19" s="47"/>
      <c r="H19" s="47"/>
      <c r="I19" s="158" t="s">
        <v>28</v>
      </c>
      <c r="J19" s="35" t="str">
        <f>IF('Rekapitulace zakázky'!AN13="Vyplň údaj","",IF('Rekapitulace zakázky'!AN13="","",'Rekapitulace zakázky'!AN13))</f>
        <v/>
      </c>
      <c r="K19" s="51"/>
    </row>
    <row r="20" s="1" customFormat="1" ht="18" customHeight="1">
      <c r="B20" s="46"/>
      <c r="C20" s="47"/>
      <c r="D20" s="47"/>
      <c r="E20" s="35" t="str">
        <f>IF('Rekapitulace zakázky'!E14="Vyplň údaj","",IF('Rekapitulace zakázky'!E14="","",'Rekapitulace zakázky'!E14))</f>
        <v/>
      </c>
      <c r="F20" s="47"/>
      <c r="G20" s="47"/>
      <c r="H20" s="47"/>
      <c r="I20" s="158" t="s">
        <v>31</v>
      </c>
      <c r="J20" s="35" t="str">
        <f>IF('Rekapitulace zakázky'!AN14="Vyplň údaj","",IF('Rekapitulace zakázky'!AN14="","",'Rekapitulace zakázky'!AN14))</f>
        <v/>
      </c>
      <c r="K20" s="51"/>
    </row>
    <row r="21" s="1" customFormat="1" ht="6.96" customHeight="1">
      <c r="B21" s="46"/>
      <c r="C21" s="47"/>
      <c r="D21" s="47"/>
      <c r="E21" s="47"/>
      <c r="F21" s="47"/>
      <c r="G21" s="47"/>
      <c r="H21" s="47"/>
      <c r="I21" s="156"/>
      <c r="J21" s="47"/>
      <c r="K21" s="51"/>
    </row>
    <row r="22" s="1" customFormat="1" ht="14.4" customHeight="1">
      <c r="B22" s="46"/>
      <c r="C22" s="47"/>
      <c r="D22" s="40" t="s">
        <v>35</v>
      </c>
      <c r="E22" s="47"/>
      <c r="F22" s="47"/>
      <c r="G22" s="47"/>
      <c r="H22" s="47"/>
      <c r="I22" s="158" t="s">
        <v>28</v>
      </c>
      <c r="J22" s="35" t="str">
        <f>IF('Rekapitulace zakázky'!AN16="","",'Rekapitulace zakázky'!AN16)</f>
        <v/>
      </c>
      <c r="K22" s="51"/>
    </row>
    <row r="23" s="1" customFormat="1" ht="18" customHeight="1">
      <c r="B23" s="46"/>
      <c r="C23" s="47"/>
      <c r="D23" s="47"/>
      <c r="E23" s="35" t="str">
        <f>IF('Rekapitulace zakázky'!E17="","",'Rekapitulace zakázky'!E17)</f>
        <v xml:space="preserve"> </v>
      </c>
      <c r="F23" s="47"/>
      <c r="G23" s="47"/>
      <c r="H23" s="47"/>
      <c r="I23" s="158" t="s">
        <v>31</v>
      </c>
      <c r="J23" s="35" t="str">
        <f>IF('Rekapitulace zakázky'!AN17="","",'Rekapitulace zakázky'!AN17)</f>
        <v/>
      </c>
      <c r="K23" s="51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156"/>
      <c r="J24" s="47"/>
      <c r="K24" s="51"/>
    </row>
    <row r="25" s="1" customFormat="1" ht="14.4" customHeight="1">
      <c r="B25" s="46"/>
      <c r="C25" s="47"/>
      <c r="D25" s="40" t="s">
        <v>38</v>
      </c>
      <c r="E25" s="47"/>
      <c r="F25" s="47"/>
      <c r="G25" s="47"/>
      <c r="H25" s="47"/>
      <c r="I25" s="156"/>
      <c r="J25" s="47"/>
      <c r="K25" s="51"/>
    </row>
    <row r="26" s="7" customFormat="1" ht="16.5" customHeight="1">
      <c r="B26" s="160"/>
      <c r="C26" s="161"/>
      <c r="D26" s="161"/>
      <c r="E26" s="44" t="s">
        <v>21</v>
      </c>
      <c r="F26" s="44"/>
      <c r="G26" s="44"/>
      <c r="H26" s="44"/>
      <c r="I26" s="162"/>
      <c r="J26" s="161"/>
      <c r="K26" s="163"/>
    </row>
    <row r="27" s="1" customFormat="1" ht="6.96" customHeight="1">
      <c r="B27" s="46"/>
      <c r="C27" s="47"/>
      <c r="D27" s="47"/>
      <c r="E27" s="47"/>
      <c r="F27" s="47"/>
      <c r="G27" s="47"/>
      <c r="H27" s="47"/>
      <c r="I27" s="156"/>
      <c r="J27" s="47"/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25.44" customHeight="1">
      <c r="B29" s="46"/>
      <c r="C29" s="47"/>
      <c r="D29" s="166" t="s">
        <v>39</v>
      </c>
      <c r="E29" s="47"/>
      <c r="F29" s="47"/>
      <c r="G29" s="47"/>
      <c r="H29" s="47"/>
      <c r="I29" s="156"/>
      <c r="J29" s="167">
        <f>ROUND(J82,2)</f>
        <v>0</v>
      </c>
      <c r="K29" s="51"/>
    </row>
    <row r="30" s="1" customFormat="1" ht="6.96" customHeight="1">
      <c r="B30" s="46"/>
      <c r="C30" s="47"/>
      <c r="D30" s="106"/>
      <c r="E30" s="106"/>
      <c r="F30" s="106"/>
      <c r="G30" s="106"/>
      <c r="H30" s="106"/>
      <c r="I30" s="164"/>
      <c r="J30" s="106"/>
      <c r="K30" s="165"/>
    </row>
    <row r="31" s="1" customFormat="1" ht="14.4" customHeight="1">
      <c r="B31" s="46"/>
      <c r="C31" s="47"/>
      <c r="D31" s="47"/>
      <c r="E31" s="47"/>
      <c r="F31" s="52" t="s">
        <v>41</v>
      </c>
      <c r="G31" s="47"/>
      <c r="H31" s="47"/>
      <c r="I31" s="168" t="s">
        <v>40</v>
      </c>
      <c r="J31" s="52" t="s">
        <v>42</v>
      </c>
      <c r="K31" s="51"/>
    </row>
    <row r="32" s="1" customFormat="1" ht="14.4" customHeight="1">
      <c r="B32" s="46"/>
      <c r="C32" s="47"/>
      <c r="D32" s="55" t="s">
        <v>43</v>
      </c>
      <c r="E32" s="55" t="s">
        <v>44</v>
      </c>
      <c r="F32" s="169">
        <f>ROUND(SUM(BE82:BE120), 2)</f>
        <v>0</v>
      </c>
      <c r="G32" s="47"/>
      <c r="H32" s="47"/>
      <c r="I32" s="170">
        <v>0.20999999999999999</v>
      </c>
      <c r="J32" s="169">
        <f>ROUND(ROUND((SUM(BE82:BE120)), 2)*I32, 2)</f>
        <v>0</v>
      </c>
      <c r="K32" s="51"/>
    </row>
    <row r="33" s="1" customFormat="1" ht="14.4" customHeight="1">
      <c r="B33" s="46"/>
      <c r="C33" s="47"/>
      <c r="D33" s="47"/>
      <c r="E33" s="55" t="s">
        <v>45</v>
      </c>
      <c r="F33" s="169">
        <f>ROUND(SUM(BF82:BF120), 2)</f>
        <v>0</v>
      </c>
      <c r="G33" s="47"/>
      <c r="H33" s="47"/>
      <c r="I33" s="170">
        <v>0.14999999999999999</v>
      </c>
      <c r="J33" s="169">
        <f>ROUND(ROUND((SUM(BF82:BF120)), 2)*I33, 2)</f>
        <v>0</v>
      </c>
      <c r="K33" s="51"/>
    </row>
    <row r="34" hidden="1" s="1" customFormat="1" ht="14.4" customHeight="1">
      <c r="B34" s="46"/>
      <c r="C34" s="47"/>
      <c r="D34" s="47"/>
      <c r="E34" s="55" t="s">
        <v>46</v>
      </c>
      <c r="F34" s="169">
        <f>ROUND(SUM(BG82:BG120), 2)</f>
        <v>0</v>
      </c>
      <c r="G34" s="47"/>
      <c r="H34" s="47"/>
      <c r="I34" s="170">
        <v>0.20999999999999999</v>
      </c>
      <c r="J34" s="169">
        <v>0</v>
      </c>
      <c r="K34" s="51"/>
    </row>
    <row r="35" hidden="1" s="1" customFormat="1" ht="14.4" customHeight="1">
      <c r="B35" s="46"/>
      <c r="C35" s="47"/>
      <c r="D35" s="47"/>
      <c r="E35" s="55" t="s">
        <v>47</v>
      </c>
      <c r="F35" s="169">
        <f>ROUND(SUM(BH82:BH120), 2)</f>
        <v>0</v>
      </c>
      <c r="G35" s="47"/>
      <c r="H35" s="47"/>
      <c r="I35" s="170">
        <v>0.14999999999999999</v>
      </c>
      <c r="J35" s="169">
        <v>0</v>
      </c>
      <c r="K35" s="51"/>
    </row>
    <row r="36" hidden="1" s="1" customFormat="1" ht="14.4" customHeight="1">
      <c r="B36" s="46"/>
      <c r="C36" s="47"/>
      <c r="D36" s="47"/>
      <c r="E36" s="55" t="s">
        <v>48</v>
      </c>
      <c r="F36" s="169">
        <f>ROUND(SUM(BI82:BI120), 2)</f>
        <v>0</v>
      </c>
      <c r="G36" s="47"/>
      <c r="H36" s="47"/>
      <c r="I36" s="170">
        <v>0</v>
      </c>
      <c r="J36" s="169">
        <v>0</v>
      </c>
      <c r="K36" s="51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156"/>
      <c r="J37" s="47"/>
      <c r="K37" s="51"/>
    </row>
    <row r="38" s="1" customFormat="1" ht="25.44" customHeight="1">
      <c r="B38" s="46"/>
      <c r="C38" s="171"/>
      <c r="D38" s="172" t="s">
        <v>49</v>
      </c>
      <c r="E38" s="98"/>
      <c r="F38" s="98"/>
      <c r="G38" s="173" t="s">
        <v>50</v>
      </c>
      <c r="H38" s="174" t="s">
        <v>51</v>
      </c>
      <c r="I38" s="175"/>
      <c r="J38" s="176">
        <f>SUM(J29:J36)</f>
        <v>0</v>
      </c>
      <c r="K38" s="177"/>
    </row>
    <row r="39" s="1" customFormat="1" ht="14.4" customHeight="1">
      <c r="B39" s="67"/>
      <c r="C39" s="68"/>
      <c r="D39" s="68"/>
      <c r="E39" s="68"/>
      <c r="F39" s="68"/>
      <c r="G39" s="68"/>
      <c r="H39" s="68"/>
      <c r="I39" s="178"/>
      <c r="J39" s="68"/>
      <c r="K39" s="69"/>
    </row>
    <row r="43" s="1" customFormat="1" ht="6.96" customHeight="1">
      <c r="B43" s="179"/>
      <c r="C43" s="180"/>
      <c r="D43" s="180"/>
      <c r="E43" s="180"/>
      <c r="F43" s="180"/>
      <c r="G43" s="180"/>
      <c r="H43" s="180"/>
      <c r="I43" s="181"/>
      <c r="J43" s="180"/>
      <c r="K43" s="182"/>
    </row>
    <row r="44" s="1" customFormat="1" ht="36.96" customHeight="1">
      <c r="B44" s="46"/>
      <c r="C44" s="30" t="s">
        <v>107</v>
      </c>
      <c r="D44" s="47"/>
      <c r="E44" s="47"/>
      <c r="F44" s="47"/>
      <c r="G44" s="47"/>
      <c r="H44" s="47"/>
      <c r="I44" s="156"/>
      <c r="J44" s="47"/>
      <c r="K44" s="51"/>
    </row>
    <row r="45" s="1" customFormat="1" ht="6.96" customHeight="1">
      <c r="B45" s="46"/>
      <c r="C45" s="47"/>
      <c r="D45" s="47"/>
      <c r="E45" s="47"/>
      <c r="F45" s="47"/>
      <c r="G45" s="47"/>
      <c r="H45" s="47"/>
      <c r="I45" s="156"/>
      <c r="J45" s="47"/>
      <c r="K45" s="51"/>
    </row>
    <row r="46" s="1" customFormat="1" ht="14.4" customHeight="1">
      <c r="B46" s="46"/>
      <c r="C46" s="40" t="s">
        <v>18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6.5" customHeight="1">
      <c r="B47" s="46"/>
      <c r="C47" s="47"/>
      <c r="D47" s="47"/>
      <c r="E47" s="155" t="str">
        <f>E7</f>
        <v>SVP v úseku Mikulášovice d.n. - Panský včetně dopravny Panský</v>
      </c>
      <c r="F47" s="40"/>
      <c r="G47" s="40"/>
      <c r="H47" s="40"/>
      <c r="I47" s="156"/>
      <c r="J47" s="47"/>
      <c r="K47" s="51"/>
    </row>
    <row r="48">
      <c r="B48" s="28"/>
      <c r="C48" s="40" t="s">
        <v>103</v>
      </c>
      <c r="D48" s="29"/>
      <c r="E48" s="29"/>
      <c r="F48" s="29"/>
      <c r="G48" s="29"/>
      <c r="H48" s="29"/>
      <c r="I48" s="154"/>
      <c r="J48" s="29"/>
      <c r="K48" s="31"/>
    </row>
    <row r="49" s="1" customFormat="1" ht="16.5" customHeight="1">
      <c r="B49" s="46"/>
      <c r="C49" s="47"/>
      <c r="D49" s="47"/>
      <c r="E49" s="155" t="s">
        <v>104</v>
      </c>
      <c r="F49" s="47"/>
      <c r="G49" s="47"/>
      <c r="H49" s="47"/>
      <c r="I49" s="156"/>
      <c r="J49" s="47"/>
      <c r="K49" s="51"/>
    </row>
    <row r="50" s="1" customFormat="1" ht="14.4" customHeight="1">
      <c r="B50" s="46"/>
      <c r="C50" s="40" t="s">
        <v>105</v>
      </c>
      <c r="D50" s="47"/>
      <c r="E50" s="47"/>
      <c r="F50" s="47"/>
      <c r="G50" s="47"/>
      <c r="H50" s="47"/>
      <c r="I50" s="156"/>
      <c r="J50" s="47"/>
      <c r="K50" s="51"/>
    </row>
    <row r="51" s="1" customFormat="1" ht="17.25" customHeight="1">
      <c r="B51" s="46"/>
      <c r="C51" s="47"/>
      <c r="D51" s="47"/>
      <c r="E51" s="157" t="str">
        <f>E11</f>
        <v>01.3 - Materiál dodávaný objednatelem - NEOCEŇOVAT</v>
      </c>
      <c r="F51" s="47"/>
      <c r="G51" s="47"/>
      <c r="H51" s="47"/>
      <c r="I51" s="156"/>
      <c r="J51" s="47"/>
      <c r="K51" s="51"/>
    </row>
    <row r="52" s="1" customFormat="1" ht="6.96" customHeight="1">
      <c r="B52" s="46"/>
      <c r="C52" s="47"/>
      <c r="D52" s="47"/>
      <c r="E52" s="47"/>
      <c r="F52" s="47"/>
      <c r="G52" s="47"/>
      <c r="H52" s="47"/>
      <c r="I52" s="156"/>
      <c r="J52" s="47"/>
      <c r="K52" s="51"/>
    </row>
    <row r="53" s="1" customFormat="1" ht="18" customHeight="1">
      <c r="B53" s="46"/>
      <c r="C53" s="40" t="s">
        <v>23</v>
      </c>
      <c r="D53" s="47"/>
      <c r="E53" s="47"/>
      <c r="F53" s="35" t="str">
        <f>F14</f>
        <v>trať 084</v>
      </c>
      <c r="G53" s="47"/>
      <c r="H53" s="47"/>
      <c r="I53" s="158" t="s">
        <v>25</v>
      </c>
      <c r="J53" s="159" t="str">
        <f>IF(J14="","",J14)</f>
        <v>20. 9. 2018</v>
      </c>
      <c r="K53" s="51"/>
    </row>
    <row r="54" s="1" customFormat="1" ht="6.96" customHeight="1">
      <c r="B54" s="46"/>
      <c r="C54" s="47"/>
      <c r="D54" s="47"/>
      <c r="E54" s="47"/>
      <c r="F54" s="47"/>
      <c r="G54" s="47"/>
      <c r="H54" s="47"/>
      <c r="I54" s="156"/>
      <c r="J54" s="47"/>
      <c r="K54" s="51"/>
    </row>
    <row r="55" s="1" customFormat="1">
      <c r="B55" s="46"/>
      <c r="C55" s="40" t="s">
        <v>27</v>
      </c>
      <c r="D55" s="47"/>
      <c r="E55" s="47"/>
      <c r="F55" s="35" t="str">
        <f>E17</f>
        <v>SŽDC s.o., OŘ Ústí n.L., ST Ústí n.L.</v>
      </c>
      <c r="G55" s="47"/>
      <c r="H55" s="47"/>
      <c r="I55" s="158" t="s">
        <v>35</v>
      </c>
      <c r="J55" s="44" t="str">
        <f>E23</f>
        <v xml:space="preserve"> </v>
      </c>
      <c r="K55" s="51"/>
    </row>
    <row r="56" s="1" customFormat="1" ht="14.4" customHeight="1">
      <c r="B56" s="46"/>
      <c r="C56" s="40" t="s">
        <v>33</v>
      </c>
      <c r="D56" s="47"/>
      <c r="E56" s="47"/>
      <c r="F56" s="35" t="str">
        <f>IF(E20="","",E20)</f>
        <v/>
      </c>
      <c r="G56" s="47"/>
      <c r="H56" s="47"/>
      <c r="I56" s="156"/>
      <c r="J56" s="183"/>
      <c r="K56" s="51"/>
    </row>
    <row r="57" s="1" customFormat="1" ht="10.32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29.28" customHeight="1">
      <c r="B58" s="46"/>
      <c r="C58" s="184" t="s">
        <v>108</v>
      </c>
      <c r="D58" s="171"/>
      <c r="E58" s="171"/>
      <c r="F58" s="171"/>
      <c r="G58" s="171"/>
      <c r="H58" s="171"/>
      <c r="I58" s="185"/>
      <c r="J58" s="186" t="s">
        <v>109</v>
      </c>
      <c r="K58" s="187"/>
    </row>
    <row r="59" s="1" customFormat="1" ht="10.32" customHeight="1">
      <c r="B59" s="46"/>
      <c r="C59" s="47"/>
      <c r="D59" s="47"/>
      <c r="E59" s="47"/>
      <c r="F59" s="47"/>
      <c r="G59" s="47"/>
      <c r="H59" s="47"/>
      <c r="I59" s="156"/>
      <c r="J59" s="47"/>
      <c r="K59" s="51"/>
    </row>
    <row r="60" s="1" customFormat="1" ht="29.28" customHeight="1">
      <c r="B60" s="46"/>
      <c r="C60" s="188" t="s">
        <v>110</v>
      </c>
      <c r="D60" s="47"/>
      <c r="E60" s="47"/>
      <c r="F60" s="47"/>
      <c r="G60" s="47"/>
      <c r="H60" s="47"/>
      <c r="I60" s="156"/>
      <c r="J60" s="167">
        <f>J82</f>
        <v>0</v>
      </c>
      <c r="K60" s="51"/>
      <c r="AU60" s="24" t="s">
        <v>111</v>
      </c>
    </row>
    <row r="61" s="1" customFormat="1" ht="21.84" customHeight="1">
      <c r="B61" s="46"/>
      <c r="C61" s="47"/>
      <c r="D61" s="47"/>
      <c r="E61" s="47"/>
      <c r="F61" s="47"/>
      <c r="G61" s="47"/>
      <c r="H61" s="47"/>
      <c r="I61" s="156"/>
      <c r="J61" s="47"/>
      <c r="K61" s="51"/>
    </row>
    <row r="62" s="1" customFormat="1" ht="6.96" customHeight="1">
      <c r="B62" s="67"/>
      <c r="C62" s="68"/>
      <c r="D62" s="68"/>
      <c r="E62" s="68"/>
      <c r="F62" s="68"/>
      <c r="G62" s="68"/>
      <c r="H62" s="68"/>
      <c r="I62" s="178"/>
      <c r="J62" s="68"/>
      <c r="K62" s="69"/>
    </row>
    <row r="66" s="1" customFormat="1" ht="6.96" customHeight="1">
      <c r="B66" s="70"/>
      <c r="C66" s="71"/>
      <c r="D66" s="71"/>
      <c r="E66" s="71"/>
      <c r="F66" s="71"/>
      <c r="G66" s="71"/>
      <c r="H66" s="71"/>
      <c r="I66" s="181"/>
      <c r="J66" s="71"/>
      <c r="K66" s="71"/>
      <c r="L66" s="72"/>
    </row>
    <row r="67" s="1" customFormat="1" ht="36.96" customHeight="1">
      <c r="B67" s="46"/>
      <c r="C67" s="73" t="s">
        <v>114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6.96" customHeight="1">
      <c r="B68" s="46"/>
      <c r="C68" s="74"/>
      <c r="D68" s="74"/>
      <c r="E68" s="74"/>
      <c r="F68" s="74"/>
      <c r="G68" s="74"/>
      <c r="H68" s="74"/>
      <c r="I68" s="203"/>
      <c r="J68" s="74"/>
      <c r="K68" s="74"/>
      <c r="L68" s="72"/>
    </row>
    <row r="69" s="1" customFormat="1" ht="14.4" customHeight="1">
      <c r="B69" s="46"/>
      <c r="C69" s="76" t="s">
        <v>18</v>
      </c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6.5" customHeight="1">
      <c r="B70" s="46"/>
      <c r="C70" s="74"/>
      <c r="D70" s="74"/>
      <c r="E70" s="204" t="str">
        <f>E7</f>
        <v>SVP v úseku Mikulášovice d.n. - Panský včetně dopravny Panský</v>
      </c>
      <c r="F70" s="76"/>
      <c r="G70" s="76"/>
      <c r="H70" s="76"/>
      <c r="I70" s="203"/>
      <c r="J70" s="74"/>
      <c r="K70" s="74"/>
      <c r="L70" s="72"/>
    </row>
    <row r="71">
      <c r="B71" s="28"/>
      <c r="C71" s="76" t="s">
        <v>103</v>
      </c>
      <c r="D71" s="205"/>
      <c r="E71" s="205"/>
      <c r="F71" s="205"/>
      <c r="G71" s="205"/>
      <c r="H71" s="205"/>
      <c r="I71" s="148"/>
      <c r="J71" s="205"/>
      <c r="K71" s="205"/>
      <c r="L71" s="206"/>
    </row>
    <row r="72" s="1" customFormat="1" ht="16.5" customHeight="1">
      <c r="B72" s="46"/>
      <c r="C72" s="74"/>
      <c r="D72" s="74"/>
      <c r="E72" s="204" t="s">
        <v>104</v>
      </c>
      <c r="F72" s="74"/>
      <c r="G72" s="74"/>
      <c r="H72" s="74"/>
      <c r="I72" s="203"/>
      <c r="J72" s="74"/>
      <c r="K72" s="74"/>
      <c r="L72" s="72"/>
    </row>
    <row r="73" s="1" customFormat="1" ht="14.4" customHeight="1">
      <c r="B73" s="46"/>
      <c r="C73" s="76" t="s">
        <v>105</v>
      </c>
      <c r="D73" s="74"/>
      <c r="E73" s="74"/>
      <c r="F73" s="74"/>
      <c r="G73" s="74"/>
      <c r="H73" s="74"/>
      <c r="I73" s="203"/>
      <c r="J73" s="74"/>
      <c r="K73" s="74"/>
      <c r="L73" s="72"/>
    </row>
    <row r="74" s="1" customFormat="1" ht="17.25" customHeight="1">
      <c r="B74" s="46"/>
      <c r="C74" s="74"/>
      <c r="D74" s="74"/>
      <c r="E74" s="82" t="str">
        <f>E11</f>
        <v>01.3 - Materiál dodávaný objednatelem - NEOCEŇOVAT</v>
      </c>
      <c r="F74" s="74"/>
      <c r="G74" s="74"/>
      <c r="H74" s="74"/>
      <c r="I74" s="203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203"/>
      <c r="J75" s="74"/>
      <c r="K75" s="74"/>
      <c r="L75" s="72"/>
    </row>
    <row r="76" s="1" customFormat="1" ht="18" customHeight="1">
      <c r="B76" s="46"/>
      <c r="C76" s="76" t="s">
        <v>23</v>
      </c>
      <c r="D76" s="74"/>
      <c r="E76" s="74"/>
      <c r="F76" s="207" t="str">
        <f>F14</f>
        <v>trať 084</v>
      </c>
      <c r="G76" s="74"/>
      <c r="H76" s="74"/>
      <c r="I76" s="208" t="s">
        <v>25</v>
      </c>
      <c r="J76" s="85" t="str">
        <f>IF(J14="","",J14)</f>
        <v>20. 9. 2018</v>
      </c>
      <c r="K76" s="74"/>
      <c r="L76" s="72"/>
    </row>
    <row r="77" s="1" customFormat="1" ht="6.96" customHeight="1">
      <c r="B77" s="46"/>
      <c r="C77" s="74"/>
      <c r="D77" s="74"/>
      <c r="E77" s="74"/>
      <c r="F77" s="74"/>
      <c r="G77" s="74"/>
      <c r="H77" s="74"/>
      <c r="I77" s="203"/>
      <c r="J77" s="74"/>
      <c r="K77" s="74"/>
      <c r="L77" s="72"/>
    </row>
    <row r="78" s="1" customFormat="1">
      <c r="B78" s="46"/>
      <c r="C78" s="76" t="s">
        <v>27</v>
      </c>
      <c r="D78" s="74"/>
      <c r="E78" s="74"/>
      <c r="F78" s="207" t="str">
        <f>E17</f>
        <v>SŽDC s.o., OŘ Ústí n.L., ST Ústí n.L.</v>
      </c>
      <c r="G78" s="74"/>
      <c r="H78" s="74"/>
      <c r="I78" s="208" t="s">
        <v>35</v>
      </c>
      <c r="J78" s="207" t="str">
        <f>E23</f>
        <v xml:space="preserve"> </v>
      </c>
      <c r="K78" s="74"/>
      <c r="L78" s="72"/>
    </row>
    <row r="79" s="1" customFormat="1" ht="14.4" customHeight="1">
      <c r="B79" s="46"/>
      <c r="C79" s="76" t="s">
        <v>33</v>
      </c>
      <c r="D79" s="74"/>
      <c r="E79" s="74"/>
      <c r="F79" s="207" t="str">
        <f>IF(E20="","",E20)</f>
        <v/>
      </c>
      <c r="G79" s="74"/>
      <c r="H79" s="74"/>
      <c r="I79" s="203"/>
      <c r="J79" s="74"/>
      <c r="K79" s="74"/>
      <c r="L79" s="72"/>
    </row>
    <row r="80" s="1" customFormat="1" ht="10.32" customHeight="1">
      <c r="B80" s="46"/>
      <c r="C80" s="74"/>
      <c r="D80" s="74"/>
      <c r="E80" s="74"/>
      <c r="F80" s="74"/>
      <c r="G80" s="74"/>
      <c r="H80" s="74"/>
      <c r="I80" s="203"/>
      <c r="J80" s="74"/>
      <c r="K80" s="74"/>
      <c r="L80" s="72"/>
    </row>
    <row r="81" s="10" customFormat="1" ht="29.28" customHeight="1">
      <c r="B81" s="209"/>
      <c r="C81" s="210" t="s">
        <v>115</v>
      </c>
      <c r="D81" s="211" t="s">
        <v>58</v>
      </c>
      <c r="E81" s="211" t="s">
        <v>54</v>
      </c>
      <c r="F81" s="211" t="s">
        <v>116</v>
      </c>
      <c r="G81" s="211" t="s">
        <v>117</v>
      </c>
      <c r="H81" s="211" t="s">
        <v>118</v>
      </c>
      <c r="I81" s="212" t="s">
        <v>119</v>
      </c>
      <c r="J81" s="211" t="s">
        <v>109</v>
      </c>
      <c r="K81" s="213" t="s">
        <v>120</v>
      </c>
      <c r="L81" s="214"/>
      <c r="M81" s="102" t="s">
        <v>121</v>
      </c>
      <c r="N81" s="103" t="s">
        <v>43</v>
      </c>
      <c r="O81" s="103" t="s">
        <v>122</v>
      </c>
      <c r="P81" s="103" t="s">
        <v>123</v>
      </c>
      <c r="Q81" s="103" t="s">
        <v>124</v>
      </c>
      <c r="R81" s="103" t="s">
        <v>125</v>
      </c>
      <c r="S81" s="103" t="s">
        <v>126</v>
      </c>
      <c r="T81" s="104" t="s">
        <v>127</v>
      </c>
    </row>
    <row r="82" s="1" customFormat="1" ht="29.28" customHeight="1">
      <c r="B82" s="46"/>
      <c r="C82" s="108" t="s">
        <v>110</v>
      </c>
      <c r="D82" s="74"/>
      <c r="E82" s="74"/>
      <c r="F82" s="74"/>
      <c r="G82" s="74"/>
      <c r="H82" s="74"/>
      <c r="I82" s="203"/>
      <c r="J82" s="215">
        <f>BK82</f>
        <v>0</v>
      </c>
      <c r="K82" s="74"/>
      <c r="L82" s="72"/>
      <c r="M82" s="105"/>
      <c r="N82" s="106"/>
      <c r="O82" s="106"/>
      <c r="P82" s="216">
        <f>SUM(P83:P120)</f>
        <v>0</v>
      </c>
      <c r="Q82" s="106"/>
      <c r="R82" s="216">
        <f>SUM(R83:R120)</f>
        <v>0</v>
      </c>
      <c r="S82" s="106"/>
      <c r="T82" s="217">
        <f>SUM(T83:T120)</f>
        <v>0</v>
      </c>
      <c r="AT82" s="24" t="s">
        <v>72</v>
      </c>
      <c r="AU82" s="24" t="s">
        <v>111</v>
      </c>
      <c r="BK82" s="218">
        <f>SUM(BK83:BK120)</f>
        <v>0</v>
      </c>
    </row>
    <row r="83" s="1" customFormat="1" ht="16.5" customHeight="1">
      <c r="B83" s="46"/>
      <c r="C83" s="271" t="s">
        <v>80</v>
      </c>
      <c r="D83" s="271" t="s">
        <v>150</v>
      </c>
      <c r="E83" s="272" t="s">
        <v>466</v>
      </c>
      <c r="F83" s="273" t="s">
        <v>467</v>
      </c>
      <c r="G83" s="274" t="s">
        <v>136</v>
      </c>
      <c r="H83" s="275">
        <v>46</v>
      </c>
      <c r="I83" s="276"/>
      <c r="J83" s="277">
        <f>ROUND(I83*H83,2)</f>
        <v>0</v>
      </c>
      <c r="K83" s="273" t="s">
        <v>137</v>
      </c>
      <c r="L83" s="278"/>
      <c r="M83" s="279" t="s">
        <v>21</v>
      </c>
      <c r="N83" s="280" t="s">
        <v>44</v>
      </c>
      <c r="O83" s="47"/>
      <c r="P83" s="244">
        <f>O83*H83</f>
        <v>0</v>
      </c>
      <c r="Q83" s="244">
        <v>0</v>
      </c>
      <c r="R83" s="244">
        <f>Q83*H83</f>
        <v>0</v>
      </c>
      <c r="S83" s="244">
        <v>0</v>
      </c>
      <c r="T83" s="245">
        <f>S83*H83</f>
        <v>0</v>
      </c>
      <c r="AR83" s="24" t="s">
        <v>153</v>
      </c>
      <c r="AT83" s="24" t="s">
        <v>150</v>
      </c>
      <c r="AU83" s="24" t="s">
        <v>73</v>
      </c>
      <c r="AY83" s="24" t="s">
        <v>130</v>
      </c>
      <c r="BE83" s="246">
        <f>IF(N83="základní",J83,0)</f>
        <v>0</v>
      </c>
      <c r="BF83" s="246">
        <f>IF(N83="snížená",J83,0)</f>
        <v>0</v>
      </c>
      <c r="BG83" s="246">
        <f>IF(N83="zákl. přenesená",J83,0)</f>
        <v>0</v>
      </c>
      <c r="BH83" s="246">
        <f>IF(N83="sníž. přenesená",J83,0)</f>
        <v>0</v>
      </c>
      <c r="BI83" s="246">
        <f>IF(N83="nulová",J83,0)</f>
        <v>0</v>
      </c>
      <c r="BJ83" s="24" t="s">
        <v>80</v>
      </c>
      <c r="BK83" s="246">
        <f>ROUND(I83*H83,2)</f>
        <v>0</v>
      </c>
      <c r="BL83" s="24" t="s">
        <v>138</v>
      </c>
      <c r="BM83" s="24" t="s">
        <v>468</v>
      </c>
    </row>
    <row r="84" s="12" customFormat="1">
      <c r="B84" s="250"/>
      <c r="C84" s="251"/>
      <c r="D84" s="247" t="s">
        <v>142</v>
      </c>
      <c r="E84" s="252" t="s">
        <v>21</v>
      </c>
      <c r="F84" s="253" t="s">
        <v>363</v>
      </c>
      <c r="G84" s="251"/>
      <c r="H84" s="252" t="s">
        <v>21</v>
      </c>
      <c r="I84" s="254"/>
      <c r="J84" s="251"/>
      <c r="K84" s="251"/>
      <c r="L84" s="255"/>
      <c r="M84" s="256"/>
      <c r="N84" s="257"/>
      <c r="O84" s="257"/>
      <c r="P84" s="257"/>
      <c r="Q84" s="257"/>
      <c r="R84" s="257"/>
      <c r="S84" s="257"/>
      <c r="T84" s="258"/>
      <c r="AT84" s="259" t="s">
        <v>142</v>
      </c>
      <c r="AU84" s="259" t="s">
        <v>73</v>
      </c>
      <c r="AV84" s="12" t="s">
        <v>80</v>
      </c>
      <c r="AW84" s="12" t="s">
        <v>37</v>
      </c>
      <c r="AX84" s="12" t="s">
        <v>73</v>
      </c>
      <c r="AY84" s="259" t="s">
        <v>130</v>
      </c>
    </row>
    <row r="85" s="13" customFormat="1">
      <c r="B85" s="260"/>
      <c r="C85" s="261"/>
      <c r="D85" s="247" t="s">
        <v>142</v>
      </c>
      <c r="E85" s="262" t="s">
        <v>21</v>
      </c>
      <c r="F85" s="263" t="s">
        <v>469</v>
      </c>
      <c r="G85" s="261"/>
      <c r="H85" s="264">
        <v>23</v>
      </c>
      <c r="I85" s="265"/>
      <c r="J85" s="261"/>
      <c r="K85" s="261"/>
      <c r="L85" s="266"/>
      <c r="M85" s="267"/>
      <c r="N85" s="268"/>
      <c r="O85" s="268"/>
      <c r="P85" s="268"/>
      <c r="Q85" s="268"/>
      <c r="R85" s="268"/>
      <c r="S85" s="268"/>
      <c r="T85" s="269"/>
      <c r="AT85" s="270" t="s">
        <v>142</v>
      </c>
      <c r="AU85" s="270" t="s">
        <v>73</v>
      </c>
      <c r="AV85" s="13" t="s">
        <v>82</v>
      </c>
      <c r="AW85" s="13" t="s">
        <v>37</v>
      </c>
      <c r="AX85" s="13" t="s">
        <v>73</v>
      </c>
      <c r="AY85" s="270" t="s">
        <v>130</v>
      </c>
    </row>
    <row r="86" s="12" customFormat="1">
      <c r="B86" s="250"/>
      <c r="C86" s="251"/>
      <c r="D86" s="247" t="s">
        <v>142</v>
      </c>
      <c r="E86" s="252" t="s">
        <v>21</v>
      </c>
      <c r="F86" s="253" t="s">
        <v>470</v>
      </c>
      <c r="G86" s="251"/>
      <c r="H86" s="252" t="s">
        <v>21</v>
      </c>
      <c r="I86" s="254"/>
      <c r="J86" s="251"/>
      <c r="K86" s="251"/>
      <c r="L86" s="255"/>
      <c r="M86" s="256"/>
      <c r="N86" s="257"/>
      <c r="O86" s="257"/>
      <c r="P86" s="257"/>
      <c r="Q86" s="257"/>
      <c r="R86" s="257"/>
      <c r="S86" s="257"/>
      <c r="T86" s="258"/>
      <c r="AT86" s="259" t="s">
        <v>142</v>
      </c>
      <c r="AU86" s="259" t="s">
        <v>73</v>
      </c>
      <c r="AV86" s="12" t="s">
        <v>80</v>
      </c>
      <c r="AW86" s="12" t="s">
        <v>37</v>
      </c>
      <c r="AX86" s="12" t="s">
        <v>73</v>
      </c>
      <c r="AY86" s="259" t="s">
        <v>130</v>
      </c>
    </row>
    <row r="87" s="13" customFormat="1">
      <c r="B87" s="260"/>
      <c r="C87" s="261"/>
      <c r="D87" s="247" t="s">
        <v>142</v>
      </c>
      <c r="E87" s="262" t="s">
        <v>21</v>
      </c>
      <c r="F87" s="263" t="s">
        <v>469</v>
      </c>
      <c r="G87" s="261"/>
      <c r="H87" s="264">
        <v>23</v>
      </c>
      <c r="I87" s="265"/>
      <c r="J87" s="261"/>
      <c r="K87" s="261"/>
      <c r="L87" s="266"/>
      <c r="M87" s="267"/>
      <c r="N87" s="268"/>
      <c r="O87" s="268"/>
      <c r="P87" s="268"/>
      <c r="Q87" s="268"/>
      <c r="R87" s="268"/>
      <c r="S87" s="268"/>
      <c r="T87" s="269"/>
      <c r="AT87" s="270" t="s">
        <v>142</v>
      </c>
      <c r="AU87" s="270" t="s">
        <v>73</v>
      </c>
      <c r="AV87" s="13" t="s">
        <v>82</v>
      </c>
      <c r="AW87" s="13" t="s">
        <v>37</v>
      </c>
      <c r="AX87" s="13" t="s">
        <v>73</v>
      </c>
      <c r="AY87" s="270" t="s">
        <v>130</v>
      </c>
    </row>
    <row r="88" s="14" customFormat="1">
      <c r="B88" s="284"/>
      <c r="C88" s="285"/>
      <c r="D88" s="247" t="s">
        <v>142</v>
      </c>
      <c r="E88" s="286" t="s">
        <v>21</v>
      </c>
      <c r="F88" s="287" t="s">
        <v>260</v>
      </c>
      <c r="G88" s="285"/>
      <c r="H88" s="288">
        <v>46</v>
      </c>
      <c r="I88" s="289"/>
      <c r="J88" s="285"/>
      <c r="K88" s="285"/>
      <c r="L88" s="290"/>
      <c r="M88" s="291"/>
      <c r="N88" s="292"/>
      <c r="O88" s="292"/>
      <c r="P88" s="292"/>
      <c r="Q88" s="292"/>
      <c r="R88" s="292"/>
      <c r="S88" s="292"/>
      <c r="T88" s="293"/>
      <c r="AT88" s="294" t="s">
        <v>142</v>
      </c>
      <c r="AU88" s="294" t="s">
        <v>73</v>
      </c>
      <c r="AV88" s="14" t="s">
        <v>138</v>
      </c>
      <c r="AW88" s="14" t="s">
        <v>37</v>
      </c>
      <c r="AX88" s="14" t="s">
        <v>80</v>
      </c>
      <c r="AY88" s="294" t="s">
        <v>130</v>
      </c>
    </row>
    <row r="89" s="1" customFormat="1" ht="16.5" customHeight="1">
      <c r="B89" s="46"/>
      <c r="C89" s="271" t="s">
        <v>82</v>
      </c>
      <c r="D89" s="271" t="s">
        <v>150</v>
      </c>
      <c r="E89" s="272" t="s">
        <v>471</v>
      </c>
      <c r="F89" s="273" t="s">
        <v>472</v>
      </c>
      <c r="G89" s="274" t="s">
        <v>136</v>
      </c>
      <c r="H89" s="275">
        <v>92</v>
      </c>
      <c r="I89" s="276"/>
      <c r="J89" s="277">
        <f>ROUND(I89*H89,2)</f>
        <v>0</v>
      </c>
      <c r="K89" s="273" t="s">
        <v>137</v>
      </c>
      <c r="L89" s="278"/>
      <c r="M89" s="279" t="s">
        <v>21</v>
      </c>
      <c r="N89" s="280" t="s">
        <v>44</v>
      </c>
      <c r="O89" s="47"/>
      <c r="P89" s="244">
        <f>O89*H89</f>
        <v>0</v>
      </c>
      <c r="Q89" s="244">
        <v>0</v>
      </c>
      <c r="R89" s="244">
        <f>Q89*H89</f>
        <v>0</v>
      </c>
      <c r="S89" s="244">
        <v>0</v>
      </c>
      <c r="T89" s="245">
        <f>S89*H89</f>
        <v>0</v>
      </c>
      <c r="AR89" s="24" t="s">
        <v>153</v>
      </c>
      <c r="AT89" s="24" t="s">
        <v>150</v>
      </c>
      <c r="AU89" s="24" t="s">
        <v>73</v>
      </c>
      <c r="AY89" s="24" t="s">
        <v>130</v>
      </c>
      <c r="BE89" s="246">
        <f>IF(N89="základní",J89,0)</f>
        <v>0</v>
      </c>
      <c r="BF89" s="246">
        <f>IF(N89="snížená",J89,0)</f>
        <v>0</v>
      </c>
      <c r="BG89" s="246">
        <f>IF(N89="zákl. přenesená",J89,0)</f>
        <v>0</v>
      </c>
      <c r="BH89" s="246">
        <f>IF(N89="sníž. přenesená",J89,0)</f>
        <v>0</v>
      </c>
      <c r="BI89" s="246">
        <f>IF(N89="nulová",J89,0)</f>
        <v>0</v>
      </c>
      <c r="BJ89" s="24" t="s">
        <v>80</v>
      </c>
      <c r="BK89" s="246">
        <f>ROUND(I89*H89,2)</f>
        <v>0</v>
      </c>
      <c r="BL89" s="24" t="s">
        <v>138</v>
      </c>
      <c r="BM89" s="24" t="s">
        <v>473</v>
      </c>
    </row>
    <row r="90" s="13" customFormat="1">
      <c r="B90" s="260"/>
      <c r="C90" s="261"/>
      <c r="D90" s="247" t="s">
        <v>142</v>
      </c>
      <c r="E90" s="262" t="s">
        <v>21</v>
      </c>
      <c r="F90" s="263" t="s">
        <v>474</v>
      </c>
      <c r="G90" s="261"/>
      <c r="H90" s="264">
        <v>92</v>
      </c>
      <c r="I90" s="265"/>
      <c r="J90" s="261"/>
      <c r="K90" s="261"/>
      <c r="L90" s="266"/>
      <c r="M90" s="267"/>
      <c r="N90" s="268"/>
      <c r="O90" s="268"/>
      <c r="P90" s="268"/>
      <c r="Q90" s="268"/>
      <c r="R90" s="268"/>
      <c r="S90" s="268"/>
      <c r="T90" s="269"/>
      <c r="AT90" s="270" t="s">
        <v>142</v>
      </c>
      <c r="AU90" s="270" t="s">
        <v>73</v>
      </c>
      <c r="AV90" s="13" t="s">
        <v>82</v>
      </c>
      <c r="AW90" s="13" t="s">
        <v>37</v>
      </c>
      <c r="AX90" s="13" t="s">
        <v>80</v>
      </c>
      <c r="AY90" s="270" t="s">
        <v>130</v>
      </c>
    </row>
    <row r="91" s="1" customFormat="1" ht="16.5" customHeight="1">
      <c r="B91" s="46"/>
      <c r="C91" s="271" t="s">
        <v>149</v>
      </c>
      <c r="D91" s="271" t="s">
        <v>150</v>
      </c>
      <c r="E91" s="272" t="s">
        <v>475</v>
      </c>
      <c r="F91" s="273" t="s">
        <v>476</v>
      </c>
      <c r="G91" s="274" t="s">
        <v>136</v>
      </c>
      <c r="H91" s="275">
        <v>184</v>
      </c>
      <c r="I91" s="276"/>
      <c r="J91" s="277">
        <f>ROUND(I91*H91,2)</f>
        <v>0</v>
      </c>
      <c r="K91" s="273" t="s">
        <v>137</v>
      </c>
      <c r="L91" s="278"/>
      <c r="M91" s="279" t="s">
        <v>21</v>
      </c>
      <c r="N91" s="280" t="s">
        <v>44</v>
      </c>
      <c r="O91" s="47"/>
      <c r="P91" s="244">
        <f>O91*H91</f>
        <v>0</v>
      </c>
      <c r="Q91" s="244">
        <v>0</v>
      </c>
      <c r="R91" s="244">
        <f>Q91*H91</f>
        <v>0</v>
      </c>
      <c r="S91" s="244">
        <v>0</v>
      </c>
      <c r="T91" s="245">
        <f>S91*H91</f>
        <v>0</v>
      </c>
      <c r="AR91" s="24" t="s">
        <v>153</v>
      </c>
      <c r="AT91" s="24" t="s">
        <v>150</v>
      </c>
      <c r="AU91" s="24" t="s">
        <v>73</v>
      </c>
      <c r="AY91" s="24" t="s">
        <v>130</v>
      </c>
      <c r="BE91" s="246">
        <f>IF(N91="základní",J91,0)</f>
        <v>0</v>
      </c>
      <c r="BF91" s="246">
        <f>IF(N91="snížená",J91,0)</f>
        <v>0</v>
      </c>
      <c r="BG91" s="246">
        <f>IF(N91="zákl. přenesená",J91,0)</f>
        <v>0</v>
      </c>
      <c r="BH91" s="246">
        <f>IF(N91="sníž. přenesená",J91,0)</f>
        <v>0</v>
      </c>
      <c r="BI91" s="246">
        <f>IF(N91="nulová",J91,0)</f>
        <v>0</v>
      </c>
      <c r="BJ91" s="24" t="s">
        <v>80</v>
      </c>
      <c r="BK91" s="246">
        <f>ROUND(I91*H91,2)</f>
        <v>0</v>
      </c>
      <c r="BL91" s="24" t="s">
        <v>138</v>
      </c>
      <c r="BM91" s="24" t="s">
        <v>477</v>
      </c>
    </row>
    <row r="92" s="13" customFormat="1">
      <c r="B92" s="260"/>
      <c r="C92" s="261"/>
      <c r="D92" s="247" t="s">
        <v>142</v>
      </c>
      <c r="E92" s="262" t="s">
        <v>21</v>
      </c>
      <c r="F92" s="263" t="s">
        <v>478</v>
      </c>
      <c r="G92" s="261"/>
      <c r="H92" s="264">
        <v>184</v>
      </c>
      <c r="I92" s="265"/>
      <c r="J92" s="261"/>
      <c r="K92" s="261"/>
      <c r="L92" s="266"/>
      <c r="M92" s="267"/>
      <c r="N92" s="268"/>
      <c r="O92" s="268"/>
      <c r="P92" s="268"/>
      <c r="Q92" s="268"/>
      <c r="R92" s="268"/>
      <c r="S92" s="268"/>
      <c r="T92" s="269"/>
      <c r="AT92" s="270" t="s">
        <v>142</v>
      </c>
      <c r="AU92" s="270" t="s">
        <v>73</v>
      </c>
      <c r="AV92" s="13" t="s">
        <v>82</v>
      </c>
      <c r="AW92" s="13" t="s">
        <v>37</v>
      </c>
      <c r="AX92" s="13" t="s">
        <v>80</v>
      </c>
      <c r="AY92" s="270" t="s">
        <v>130</v>
      </c>
    </row>
    <row r="93" s="1" customFormat="1" ht="16.5" customHeight="1">
      <c r="B93" s="46"/>
      <c r="C93" s="271" t="s">
        <v>138</v>
      </c>
      <c r="D93" s="271" t="s">
        <v>150</v>
      </c>
      <c r="E93" s="272" t="s">
        <v>479</v>
      </c>
      <c r="F93" s="273" t="s">
        <v>480</v>
      </c>
      <c r="G93" s="274" t="s">
        <v>136</v>
      </c>
      <c r="H93" s="275">
        <v>2099</v>
      </c>
      <c r="I93" s="276"/>
      <c r="J93" s="277">
        <f>ROUND(I93*H93,2)</f>
        <v>0</v>
      </c>
      <c r="K93" s="273" t="s">
        <v>137</v>
      </c>
      <c r="L93" s="278"/>
      <c r="M93" s="279" t="s">
        <v>21</v>
      </c>
      <c r="N93" s="280" t="s">
        <v>44</v>
      </c>
      <c r="O93" s="47"/>
      <c r="P93" s="244">
        <f>O93*H93</f>
        <v>0</v>
      </c>
      <c r="Q93" s="244">
        <v>0</v>
      </c>
      <c r="R93" s="244">
        <f>Q93*H93</f>
        <v>0</v>
      </c>
      <c r="S93" s="244">
        <v>0</v>
      </c>
      <c r="T93" s="245">
        <f>S93*H93</f>
        <v>0</v>
      </c>
      <c r="AR93" s="24" t="s">
        <v>153</v>
      </c>
      <c r="AT93" s="24" t="s">
        <v>150</v>
      </c>
      <c r="AU93" s="24" t="s">
        <v>73</v>
      </c>
      <c r="AY93" s="24" t="s">
        <v>130</v>
      </c>
      <c r="BE93" s="246">
        <f>IF(N93="základní",J93,0)</f>
        <v>0</v>
      </c>
      <c r="BF93" s="246">
        <f>IF(N93="snížená",J93,0)</f>
        <v>0</v>
      </c>
      <c r="BG93" s="246">
        <f>IF(N93="zákl. přenesená",J93,0)</f>
        <v>0</v>
      </c>
      <c r="BH93" s="246">
        <f>IF(N93="sníž. přenesená",J93,0)</f>
        <v>0</v>
      </c>
      <c r="BI93" s="246">
        <f>IF(N93="nulová",J93,0)</f>
        <v>0</v>
      </c>
      <c r="BJ93" s="24" t="s">
        <v>80</v>
      </c>
      <c r="BK93" s="246">
        <f>ROUND(I93*H93,2)</f>
        <v>0</v>
      </c>
      <c r="BL93" s="24" t="s">
        <v>138</v>
      </c>
      <c r="BM93" s="24" t="s">
        <v>481</v>
      </c>
    </row>
    <row r="94" s="12" customFormat="1">
      <c r="B94" s="250"/>
      <c r="C94" s="251"/>
      <c r="D94" s="247" t="s">
        <v>142</v>
      </c>
      <c r="E94" s="252" t="s">
        <v>21</v>
      </c>
      <c r="F94" s="253" t="s">
        <v>482</v>
      </c>
      <c r="G94" s="251"/>
      <c r="H94" s="252" t="s">
        <v>21</v>
      </c>
      <c r="I94" s="254"/>
      <c r="J94" s="251"/>
      <c r="K94" s="251"/>
      <c r="L94" s="255"/>
      <c r="M94" s="256"/>
      <c r="N94" s="257"/>
      <c r="O94" s="257"/>
      <c r="P94" s="257"/>
      <c r="Q94" s="257"/>
      <c r="R94" s="257"/>
      <c r="S94" s="257"/>
      <c r="T94" s="258"/>
      <c r="AT94" s="259" t="s">
        <v>142</v>
      </c>
      <c r="AU94" s="259" t="s">
        <v>73</v>
      </c>
      <c r="AV94" s="12" t="s">
        <v>80</v>
      </c>
      <c r="AW94" s="12" t="s">
        <v>37</v>
      </c>
      <c r="AX94" s="12" t="s">
        <v>73</v>
      </c>
      <c r="AY94" s="259" t="s">
        <v>130</v>
      </c>
    </row>
    <row r="95" s="13" customFormat="1">
      <c r="B95" s="260"/>
      <c r="C95" s="261"/>
      <c r="D95" s="247" t="s">
        <v>142</v>
      </c>
      <c r="E95" s="262" t="s">
        <v>21</v>
      </c>
      <c r="F95" s="263" t="s">
        <v>364</v>
      </c>
      <c r="G95" s="261"/>
      <c r="H95" s="264">
        <v>310</v>
      </c>
      <c r="I95" s="265"/>
      <c r="J95" s="261"/>
      <c r="K95" s="261"/>
      <c r="L95" s="266"/>
      <c r="M95" s="267"/>
      <c r="N95" s="268"/>
      <c r="O95" s="268"/>
      <c r="P95" s="268"/>
      <c r="Q95" s="268"/>
      <c r="R95" s="268"/>
      <c r="S95" s="268"/>
      <c r="T95" s="269"/>
      <c r="AT95" s="270" t="s">
        <v>142</v>
      </c>
      <c r="AU95" s="270" t="s">
        <v>73</v>
      </c>
      <c r="AV95" s="13" t="s">
        <v>82</v>
      </c>
      <c r="AW95" s="13" t="s">
        <v>37</v>
      </c>
      <c r="AX95" s="13" t="s">
        <v>73</v>
      </c>
      <c r="AY95" s="270" t="s">
        <v>130</v>
      </c>
    </row>
    <row r="96" s="12" customFormat="1">
      <c r="B96" s="250"/>
      <c r="C96" s="251"/>
      <c r="D96" s="247" t="s">
        <v>142</v>
      </c>
      <c r="E96" s="252" t="s">
        <v>21</v>
      </c>
      <c r="F96" s="253" t="s">
        <v>483</v>
      </c>
      <c r="G96" s="251"/>
      <c r="H96" s="252" t="s">
        <v>21</v>
      </c>
      <c r="I96" s="254"/>
      <c r="J96" s="251"/>
      <c r="K96" s="251"/>
      <c r="L96" s="255"/>
      <c r="M96" s="256"/>
      <c r="N96" s="257"/>
      <c r="O96" s="257"/>
      <c r="P96" s="257"/>
      <c r="Q96" s="257"/>
      <c r="R96" s="257"/>
      <c r="S96" s="257"/>
      <c r="T96" s="258"/>
      <c r="AT96" s="259" t="s">
        <v>142</v>
      </c>
      <c r="AU96" s="259" t="s">
        <v>73</v>
      </c>
      <c r="AV96" s="12" t="s">
        <v>80</v>
      </c>
      <c r="AW96" s="12" t="s">
        <v>37</v>
      </c>
      <c r="AX96" s="12" t="s">
        <v>73</v>
      </c>
      <c r="AY96" s="259" t="s">
        <v>130</v>
      </c>
    </row>
    <row r="97" s="13" customFormat="1">
      <c r="B97" s="260"/>
      <c r="C97" s="261"/>
      <c r="D97" s="247" t="s">
        <v>142</v>
      </c>
      <c r="E97" s="262" t="s">
        <v>21</v>
      </c>
      <c r="F97" s="263" t="s">
        <v>358</v>
      </c>
      <c r="G97" s="261"/>
      <c r="H97" s="264">
        <v>56</v>
      </c>
      <c r="I97" s="265"/>
      <c r="J97" s="261"/>
      <c r="K97" s="261"/>
      <c r="L97" s="266"/>
      <c r="M97" s="267"/>
      <c r="N97" s="268"/>
      <c r="O97" s="268"/>
      <c r="P97" s="268"/>
      <c r="Q97" s="268"/>
      <c r="R97" s="268"/>
      <c r="S97" s="268"/>
      <c r="T97" s="269"/>
      <c r="AT97" s="270" t="s">
        <v>142</v>
      </c>
      <c r="AU97" s="270" t="s">
        <v>73</v>
      </c>
      <c r="AV97" s="13" t="s">
        <v>82</v>
      </c>
      <c r="AW97" s="13" t="s">
        <v>37</v>
      </c>
      <c r="AX97" s="13" t="s">
        <v>73</v>
      </c>
      <c r="AY97" s="270" t="s">
        <v>130</v>
      </c>
    </row>
    <row r="98" s="12" customFormat="1">
      <c r="B98" s="250"/>
      <c r="C98" s="251"/>
      <c r="D98" s="247" t="s">
        <v>142</v>
      </c>
      <c r="E98" s="252" t="s">
        <v>21</v>
      </c>
      <c r="F98" s="253" t="s">
        <v>143</v>
      </c>
      <c r="G98" s="251"/>
      <c r="H98" s="252" t="s">
        <v>21</v>
      </c>
      <c r="I98" s="254"/>
      <c r="J98" s="251"/>
      <c r="K98" s="251"/>
      <c r="L98" s="255"/>
      <c r="M98" s="256"/>
      <c r="N98" s="257"/>
      <c r="O98" s="257"/>
      <c r="P98" s="257"/>
      <c r="Q98" s="257"/>
      <c r="R98" s="257"/>
      <c r="S98" s="257"/>
      <c r="T98" s="258"/>
      <c r="AT98" s="259" t="s">
        <v>142</v>
      </c>
      <c r="AU98" s="259" t="s">
        <v>73</v>
      </c>
      <c r="AV98" s="12" t="s">
        <v>80</v>
      </c>
      <c r="AW98" s="12" t="s">
        <v>37</v>
      </c>
      <c r="AX98" s="12" t="s">
        <v>73</v>
      </c>
      <c r="AY98" s="259" t="s">
        <v>130</v>
      </c>
    </row>
    <row r="99" s="13" customFormat="1">
      <c r="B99" s="260"/>
      <c r="C99" s="261"/>
      <c r="D99" s="247" t="s">
        <v>142</v>
      </c>
      <c r="E99" s="262" t="s">
        <v>21</v>
      </c>
      <c r="F99" s="263" t="s">
        <v>144</v>
      </c>
      <c r="G99" s="261"/>
      <c r="H99" s="264">
        <v>1733</v>
      </c>
      <c r="I99" s="265"/>
      <c r="J99" s="261"/>
      <c r="K99" s="261"/>
      <c r="L99" s="266"/>
      <c r="M99" s="267"/>
      <c r="N99" s="268"/>
      <c r="O99" s="268"/>
      <c r="P99" s="268"/>
      <c r="Q99" s="268"/>
      <c r="R99" s="268"/>
      <c r="S99" s="268"/>
      <c r="T99" s="269"/>
      <c r="AT99" s="270" t="s">
        <v>142</v>
      </c>
      <c r="AU99" s="270" t="s">
        <v>73</v>
      </c>
      <c r="AV99" s="13" t="s">
        <v>82</v>
      </c>
      <c r="AW99" s="13" t="s">
        <v>37</v>
      </c>
      <c r="AX99" s="13" t="s">
        <v>73</v>
      </c>
      <c r="AY99" s="270" t="s">
        <v>130</v>
      </c>
    </row>
    <row r="100" s="14" customFormat="1">
      <c r="B100" s="284"/>
      <c r="C100" s="285"/>
      <c r="D100" s="247" t="s">
        <v>142</v>
      </c>
      <c r="E100" s="286" t="s">
        <v>21</v>
      </c>
      <c r="F100" s="287" t="s">
        <v>260</v>
      </c>
      <c r="G100" s="285"/>
      <c r="H100" s="288">
        <v>2099</v>
      </c>
      <c r="I100" s="289"/>
      <c r="J100" s="285"/>
      <c r="K100" s="285"/>
      <c r="L100" s="290"/>
      <c r="M100" s="291"/>
      <c r="N100" s="292"/>
      <c r="O100" s="292"/>
      <c r="P100" s="292"/>
      <c r="Q100" s="292"/>
      <c r="R100" s="292"/>
      <c r="S100" s="292"/>
      <c r="T100" s="293"/>
      <c r="AT100" s="294" t="s">
        <v>142</v>
      </c>
      <c r="AU100" s="294" t="s">
        <v>73</v>
      </c>
      <c r="AV100" s="14" t="s">
        <v>138</v>
      </c>
      <c r="AW100" s="14" t="s">
        <v>37</v>
      </c>
      <c r="AX100" s="14" t="s">
        <v>80</v>
      </c>
      <c r="AY100" s="294" t="s">
        <v>130</v>
      </c>
    </row>
    <row r="101" s="1" customFormat="1" ht="16.5" customHeight="1">
      <c r="B101" s="46"/>
      <c r="C101" s="271" t="s">
        <v>131</v>
      </c>
      <c r="D101" s="271" t="s">
        <v>150</v>
      </c>
      <c r="E101" s="272" t="s">
        <v>484</v>
      </c>
      <c r="F101" s="273" t="s">
        <v>485</v>
      </c>
      <c r="G101" s="274" t="s">
        <v>136</v>
      </c>
      <c r="H101" s="275">
        <v>4198</v>
      </c>
      <c r="I101" s="276"/>
      <c r="J101" s="277">
        <f>ROUND(I101*H101,2)</f>
        <v>0</v>
      </c>
      <c r="K101" s="273" t="s">
        <v>137</v>
      </c>
      <c r="L101" s="278"/>
      <c r="M101" s="279" t="s">
        <v>21</v>
      </c>
      <c r="N101" s="280" t="s">
        <v>44</v>
      </c>
      <c r="O101" s="47"/>
      <c r="P101" s="244">
        <f>O101*H101</f>
        <v>0</v>
      </c>
      <c r="Q101" s="244">
        <v>0</v>
      </c>
      <c r="R101" s="244">
        <f>Q101*H101</f>
        <v>0</v>
      </c>
      <c r="S101" s="244">
        <v>0</v>
      </c>
      <c r="T101" s="245">
        <f>S101*H101</f>
        <v>0</v>
      </c>
      <c r="AR101" s="24" t="s">
        <v>153</v>
      </c>
      <c r="AT101" s="24" t="s">
        <v>150</v>
      </c>
      <c r="AU101" s="24" t="s">
        <v>73</v>
      </c>
      <c r="AY101" s="24" t="s">
        <v>130</v>
      </c>
      <c r="BE101" s="246">
        <f>IF(N101="základní",J101,0)</f>
        <v>0</v>
      </c>
      <c r="BF101" s="246">
        <f>IF(N101="snížená",J101,0)</f>
        <v>0</v>
      </c>
      <c r="BG101" s="246">
        <f>IF(N101="zákl. přenesená",J101,0)</f>
        <v>0</v>
      </c>
      <c r="BH101" s="246">
        <f>IF(N101="sníž. přenesená",J101,0)</f>
        <v>0</v>
      </c>
      <c r="BI101" s="246">
        <f>IF(N101="nulová",J101,0)</f>
        <v>0</v>
      </c>
      <c r="BJ101" s="24" t="s">
        <v>80</v>
      </c>
      <c r="BK101" s="246">
        <f>ROUND(I101*H101,2)</f>
        <v>0</v>
      </c>
      <c r="BL101" s="24" t="s">
        <v>138</v>
      </c>
      <c r="BM101" s="24" t="s">
        <v>486</v>
      </c>
    </row>
    <row r="102" s="12" customFormat="1">
      <c r="B102" s="250"/>
      <c r="C102" s="251"/>
      <c r="D102" s="247" t="s">
        <v>142</v>
      </c>
      <c r="E102" s="252" t="s">
        <v>21</v>
      </c>
      <c r="F102" s="253" t="s">
        <v>487</v>
      </c>
      <c r="G102" s="251"/>
      <c r="H102" s="252" t="s">
        <v>21</v>
      </c>
      <c r="I102" s="254"/>
      <c r="J102" s="251"/>
      <c r="K102" s="251"/>
      <c r="L102" s="255"/>
      <c r="M102" s="256"/>
      <c r="N102" s="257"/>
      <c r="O102" s="257"/>
      <c r="P102" s="257"/>
      <c r="Q102" s="257"/>
      <c r="R102" s="257"/>
      <c r="S102" s="257"/>
      <c r="T102" s="258"/>
      <c r="AT102" s="259" t="s">
        <v>142</v>
      </c>
      <c r="AU102" s="259" t="s">
        <v>73</v>
      </c>
      <c r="AV102" s="12" t="s">
        <v>80</v>
      </c>
      <c r="AW102" s="12" t="s">
        <v>37</v>
      </c>
      <c r="AX102" s="12" t="s">
        <v>73</v>
      </c>
      <c r="AY102" s="259" t="s">
        <v>130</v>
      </c>
    </row>
    <row r="103" s="13" customFormat="1">
      <c r="B103" s="260"/>
      <c r="C103" s="261"/>
      <c r="D103" s="247" t="s">
        <v>142</v>
      </c>
      <c r="E103" s="262" t="s">
        <v>21</v>
      </c>
      <c r="F103" s="263" t="s">
        <v>376</v>
      </c>
      <c r="G103" s="261"/>
      <c r="H103" s="264">
        <v>732</v>
      </c>
      <c r="I103" s="265"/>
      <c r="J103" s="261"/>
      <c r="K103" s="261"/>
      <c r="L103" s="266"/>
      <c r="M103" s="267"/>
      <c r="N103" s="268"/>
      <c r="O103" s="268"/>
      <c r="P103" s="268"/>
      <c r="Q103" s="268"/>
      <c r="R103" s="268"/>
      <c r="S103" s="268"/>
      <c r="T103" s="269"/>
      <c r="AT103" s="270" t="s">
        <v>142</v>
      </c>
      <c r="AU103" s="270" t="s">
        <v>73</v>
      </c>
      <c r="AV103" s="13" t="s">
        <v>82</v>
      </c>
      <c r="AW103" s="13" t="s">
        <v>37</v>
      </c>
      <c r="AX103" s="13" t="s">
        <v>73</v>
      </c>
      <c r="AY103" s="270" t="s">
        <v>130</v>
      </c>
    </row>
    <row r="104" s="12" customFormat="1">
      <c r="B104" s="250"/>
      <c r="C104" s="251"/>
      <c r="D104" s="247" t="s">
        <v>142</v>
      </c>
      <c r="E104" s="252" t="s">
        <v>21</v>
      </c>
      <c r="F104" s="253" t="s">
        <v>143</v>
      </c>
      <c r="G104" s="251"/>
      <c r="H104" s="252" t="s">
        <v>21</v>
      </c>
      <c r="I104" s="254"/>
      <c r="J104" s="251"/>
      <c r="K104" s="251"/>
      <c r="L104" s="255"/>
      <c r="M104" s="256"/>
      <c r="N104" s="257"/>
      <c r="O104" s="257"/>
      <c r="P104" s="257"/>
      <c r="Q104" s="257"/>
      <c r="R104" s="257"/>
      <c r="S104" s="257"/>
      <c r="T104" s="258"/>
      <c r="AT104" s="259" t="s">
        <v>142</v>
      </c>
      <c r="AU104" s="259" t="s">
        <v>73</v>
      </c>
      <c r="AV104" s="12" t="s">
        <v>80</v>
      </c>
      <c r="AW104" s="12" t="s">
        <v>37</v>
      </c>
      <c r="AX104" s="12" t="s">
        <v>73</v>
      </c>
      <c r="AY104" s="259" t="s">
        <v>130</v>
      </c>
    </row>
    <row r="105" s="13" customFormat="1">
      <c r="B105" s="260"/>
      <c r="C105" s="261"/>
      <c r="D105" s="247" t="s">
        <v>142</v>
      </c>
      <c r="E105" s="262" t="s">
        <v>21</v>
      </c>
      <c r="F105" s="263" t="s">
        <v>170</v>
      </c>
      <c r="G105" s="261"/>
      <c r="H105" s="264">
        <v>3466</v>
      </c>
      <c r="I105" s="265"/>
      <c r="J105" s="261"/>
      <c r="K105" s="261"/>
      <c r="L105" s="266"/>
      <c r="M105" s="267"/>
      <c r="N105" s="268"/>
      <c r="O105" s="268"/>
      <c r="P105" s="268"/>
      <c r="Q105" s="268"/>
      <c r="R105" s="268"/>
      <c r="S105" s="268"/>
      <c r="T105" s="269"/>
      <c r="AT105" s="270" t="s">
        <v>142</v>
      </c>
      <c r="AU105" s="270" t="s">
        <v>73</v>
      </c>
      <c r="AV105" s="13" t="s">
        <v>82</v>
      </c>
      <c r="AW105" s="13" t="s">
        <v>37</v>
      </c>
      <c r="AX105" s="13" t="s">
        <v>73</v>
      </c>
      <c r="AY105" s="270" t="s">
        <v>130</v>
      </c>
    </row>
    <row r="106" s="14" customFormat="1">
      <c r="B106" s="284"/>
      <c r="C106" s="285"/>
      <c r="D106" s="247" t="s">
        <v>142</v>
      </c>
      <c r="E106" s="286" t="s">
        <v>21</v>
      </c>
      <c r="F106" s="287" t="s">
        <v>260</v>
      </c>
      <c r="G106" s="285"/>
      <c r="H106" s="288">
        <v>4198</v>
      </c>
      <c r="I106" s="289"/>
      <c r="J106" s="285"/>
      <c r="K106" s="285"/>
      <c r="L106" s="290"/>
      <c r="M106" s="291"/>
      <c r="N106" s="292"/>
      <c r="O106" s="292"/>
      <c r="P106" s="292"/>
      <c r="Q106" s="292"/>
      <c r="R106" s="292"/>
      <c r="S106" s="292"/>
      <c r="T106" s="293"/>
      <c r="AT106" s="294" t="s">
        <v>142</v>
      </c>
      <c r="AU106" s="294" t="s">
        <v>73</v>
      </c>
      <c r="AV106" s="14" t="s">
        <v>138</v>
      </c>
      <c r="AW106" s="14" t="s">
        <v>37</v>
      </c>
      <c r="AX106" s="14" t="s">
        <v>80</v>
      </c>
      <c r="AY106" s="294" t="s">
        <v>130</v>
      </c>
    </row>
    <row r="107" s="1" customFormat="1" ht="16.5" customHeight="1">
      <c r="B107" s="46"/>
      <c r="C107" s="271" t="s">
        <v>162</v>
      </c>
      <c r="D107" s="271" t="s">
        <v>150</v>
      </c>
      <c r="E107" s="272" t="s">
        <v>488</v>
      </c>
      <c r="F107" s="273" t="s">
        <v>489</v>
      </c>
      <c r="G107" s="274" t="s">
        <v>136</v>
      </c>
      <c r="H107" s="275">
        <v>4198</v>
      </c>
      <c r="I107" s="276"/>
      <c r="J107" s="277">
        <f>ROUND(I107*H107,2)</f>
        <v>0</v>
      </c>
      <c r="K107" s="273" t="s">
        <v>137</v>
      </c>
      <c r="L107" s="278"/>
      <c r="M107" s="279" t="s">
        <v>21</v>
      </c>
      <c r="N107" s="280" t="s">
        <v>44</v>
      </c>
      <c r="O107" s="47"/>
      <c r="P107" s="244">
        <f>O107*H107</f>
        <v>0</v>
      </c>
      <c r="Q107" s="244">
        <v>0</v>
      </c>
      <c r="R107" s="244">
        <f>Q107*H107</f>
        <v>0</v>
      </c>
      <c r="S107" s="244">
        <v>0</v>
      </c>
      <c r="T107" s="245">
        <f>S107*H107</f>
        <v>0</v>
      </c>
      <c r="AR107" s="24" t="s">
        <v>153</v>
      </c>
      <c r="AT107" s="24" t="s">
        <v>150</v>
      </c>
      <c r="AU107" s="24" t="s">
        <v>73</v>
      </c>
      <c r="AY107" s="24" t="s">
        <v>130</v>
      </c>
      <c r="BE107" s="246">
        <f>IF(N107="základní",J107,0)</f>
        <v>0</v>
      </c>
      <c r="BF107" s="246">
        <f>IF(N107="snížená",J107,0)</f>
        <v>0</v>
      </c>
      <c r="BG107" s="246">
        <f>IF(N107="zákl. přenesená",J107,0)</f>
        <v>0</v>
      </c>
      <c r="BH107" s="246">
        <f>IF(N107="sníž. přenesená",J107,0)</f>
        <v>0</v>
      </c>
      <c r="BI107" s="246">
        <f>IF(N107="nulová",J107,0)</f>
        <v>0</v>
      </c>
      <c r="BJ107" s="24" t="s">
        <v>80</v>
      </c>
      <c r="BK107" s="246">
        <f>ROUND(I107*H107,2)</f>
        <v>0</v>
      </c>
      <c r="BL107" s="24" t="s">
        <v>138</v>
      </c>
      <c r="BM107" s="24" t="s">
        <v>490</v>
      </c>
    </row>
    <row r="108" s="12" customFormat="1">
      <c r="B108" s="250"/>
      <c r="C108" s="251"/>
      <c r="D108" s="247" t="s">
        <v>142</v>
      </c>
      <c r="E108" s="252" t="s">
        <v>21</v>
      </c>
      <c r="F108" s="253" t="s">
        <v>487</v>
      </c>
      <c r="G108" s="251"/>
      <c r="H108" s="252" t="s">
        <v>21</v>
      </c>
      <c r="I108" s="254"/>
      <c r="J108" s="251"/>
      <c r="K108" s="251"/>
      <c r="L108" s="255"/>
      <c r="M108" s="256"/>
      <c r="N108" s="257"/>
      <c r="O108" s="257"/>
      <c r="P108" s="257"/>
      <c r="Q108" s="257"/>
      <c r="R108" s="257"/>
      <c r="S108" s="257"/>
      <c r="T108" s="258"/>
      <c r="AT108" s="259" t="s">
        <v>142</v>
      </c>
      <c r="AU108" s="259" t="s">
        <v>73</v>
      </c>
      <c r="AV108" s="12" t="s">
        <v>80</v>
      </c>
      <c r="AW108" s="12" t="s">
        <v>37</v>
      </c>
      <c r="AX108" s="12" t="s">
        <v>73</v>
      </c>
      <c r="AY108" s="259" t="s">
        <v>130</v>
      </c>
    </row>
    <row r="109" s="13" customFormat="1">
      <c r="B109" s="260"/>
      <c r="C109" s="261"/>
      <c r="D109" s="247" t="s">
        <v>142</v>
      </c>
      <c r="E109" s="262" t="s">
        <v>21</v>
      </c>
      <c r="F109" s="263" t="s">
        <v>376</v>
      </c>
      <c r="G109" s="261"/>
      <c r="H109" s="264">
        <v>732</v>
      </c>
      <c r="I109" s="265"/>
      <c r="J109" s="261"/>
      <c r="K109" s="261"/>
      <c r="L109" s="266"/>
      <c r="M109" s="267"/>
      <c r="N109" s="268"/>
      <c r="O109" s="268"/>
      <c r="P109" s="268"/>
      <c r="Q109" s="268"/>
      <c r="R109" s="268"/>
      <c r="S109" s="268"/>
      <c r="T109" s="269"/>
      <c r="AT109" s="270" t="s">
        <v>142</v>
      </c>
      <c r="AU109" s="270" t="s">
        <v>73</v>
      </c>
      <c r="AV109" s="13" t="s">
        <v>82</v>
      </c>
      <c r="AW109" s="13" t="s">
        <v>37</v>
      </c>
      <c r="AX109" s="13" t="s">
        <v>73</v>
      </c>
      <c r="AY109" s="270" t="s">
        <v>130</v>
      </c>
    </row>
    <row r="110" s="12" customFormat="1">
      <c r="B110" s="250"/>
      <c r="C110" s="251"/>
      <c r="D110" s="247" t="s">
        <v>142</v>
      </c>
      <c r="E110" s="252" t="s">
        <v>21</v>
      </c>
      <c r="F110" s="253" t="s">
        <v>143</v>
      </c>
      <c r="G110" s="251"/>
      <c r="H110" s="252" t="s">
        <v>21</v>
      </c>
      <c r="I110" s="254"/>
      <c r="J110" s="251"/>
      <c r="K110" s="251"/>
      <c r="L110" s="255"/>
      <c r="M110" s="256"/>
      <c r="N110" s="257"/>
      <c r="O110" s="257"/>
      <c r="P110" s="257"/>
      <c r="Q110" s="257"/>
      <c r="R110" s="257"/>
      <c r="S110" s="257"/>
      <c r="T110" s="258"/>
      <c r="AT110" s="259" t="s">
        <v>142</v>
      </c>
      <c r="AU110" s="259" t="s">
        <v>73</v>
      </c>
      <c r="AV110" s="12" t="s">
        <v>80</v>
      </c>
      <c r="AW110" s="12" t="s">
        <v>37</v>
      </c>
      <c r="AX110" s="12" t="s">
        <v>73</v>
      </c>
      <c r="AY110" s="259" t="s">
        <v>130</v>
      </c>
    </row>
    <row r="111" s="13" customFormat="1">
      <c r="B111" s="260"/>
      <c r="C111" s="261"/>
      <c r="D111" s="247" t="s">
        <v>142</v>
      </c>
      <c r="E111" s="262" t="s">
        <v>21</v>
      </c>
      <c r="F111" s="263" t="s">
        <v>170</v>
      </c>
      <c r="G111" s="261"/>
      <c r="H111" s="264">
        <v>3466</v>
      </c>
      <c r="I111" s="265"/>
      <c r="J111" s="261"/>
      <c r="K111" s="261"/>
      <c r="L111" s="266"/>
      <c r="M111" s="267"/>
      <c r="N111" s="268"/>
      <c r="O111" s="268"/>
      <c r="P111" s="268"/>
      <c r="Q111" s="268"/>
      <c r="R111" s="268"/>
      <c r="S111" s="268"/>
      <c r="T111" s="269"/>
      <c r="AT111" s="270" t="s">
        <v>142</v>
      </c>
      <c r="AU111" s="270" t="s">
        <v>73</v>
      </c>
      <c r="AV111" s="13" t="s">
        <v>82</v>
      </c>
      <c r="AW111" s="13" t="s">
        <v>37</v>
      </c>
      <c r="AX111" s="13" t="s">
        <v>73</v>
      </c>
      <c r="AY111" s="270" t="s">
        <v>130</v>
      </c>
    </row>
    <row r="112" s="14" customFormat="1">
      <c r="B112" s="284"/>
      <c r="C112" s="285"/>
      <c r="D112" s="247" t="s">
        <v>142</v>
      </c>
      <c r="E112" s="286" t="s">
        <v>21</v>
      </c>
      <c r="F112" s="287" t="s">
        <v>260</v>
      </c>
      <c r="G112" s="285"/>
      <c r="H112" s="288">
        <v>4198</v>
      </c>
      <c r="I112" s="289"/>
      <c r="J112" s="285"/>
      <c r="K112" s="285"/>
      <c r="L112" s="290"/>
      <c r="M112" s="291"/>
      <c r="N112" s="292"/>
      <c r="O112" s="292"/>
      <c r="P112" s="292"/>
      <c r="Q112" s="292"/>
      <c r="R112" s="292"/>
      <c r="S112" s="292"/>
      <c r="T112" s="293"/>
      <c r="AT112" s="294" t="s">
        <v>142</v>
      </c>
      <c r="AU112" s="294" t="s">
        <v>73</v>
      </c>
      <c r="AV112" s="14" t="s">
        <v>138</v>
      </c>
      <c r="AW112" s="14" t="s">
        <v>37</v>
      </c>
      <c r="AX112" s="14" t="s">
        <v>80</v>
      </c>
      <c r="AY112" s="294" t="s">
        <v>130</v>
      </c>
    </row>
    <row r="113" s="1" customFormat="1" ht="16.5" customHeight="1">
      <c r="B113" s="46"/>
      <c r="C113" s="271" t="s">
        <v>166</v>
      </c>
      <c r="D113" s="271" t="s">
        <v>150</v>
      </c>
      <c r="E113" s="272" t="s">
        <v>491</v>
      </c>
      <c r="F113" s="273" t="s">
        <v>492</v>
      </c>
      <c r="G113" s="274" t="s">
        <v>206</v>
      </c>
      <c r="H113" s="275">
        <v>200</v>
      </c>
      <c r="I113" s="276"/>
      <c r="J113" s="277">
        <f>ROUND(I113*H113,2)</f>
        <v>0</v>
      </c>
      <c r="K113" s="273" t="s">
        <v>137</v>
      </c>
      <c r="L113" s="278"/>
      <c r="M113" s="279" t="s">
        <v>21</v>
      </c>
      <c r="N113" s="280" t="s">
        <v>44</v>
      </c>
      <c r="O113" s="47"/>
      <c r="P113" s="244">
        <f>O113*H113</f>
        <v>0</v>
      </c>
      <c r="Q113" s="244">
        <v>0</v>
      </c>
      <c r="R113" s="244">
        <f>Q113*H113</f>
        <v>0</v>
      </c>
      <c r="S113" s="244">
        <v>0</v>
      </c>
      <c r="T113" s="245">
        <f>S113*H113</f>
        <v>0</v>
      </c>
      <c r="AR113" s="24" t="s">
        <v>153</v>
      </c>
      <c r="AT113" s="24" t="s">
        <v>150</v>
      </c>
      <c r="AU113" s="24" t="s">
        <v>73</v>
      </c>
      <c r="AY113" s="24" t="s">
        <v>130</v>
      </c>
      <c r="BE113" s="246">
        <f>IF(N113="základní",J113,0)</f>
        <v>0</v>
      </c>
      <c r="BF113" s="246">
        <f>IF(N113="snížená",J113,0)</f>
        <v>0</v>
      </c>
      <c r="BG113" s="246">
        <f>IF(N113="zákl. přenesená",J113,0)</f>
        <v>0</v>
      </c>
      <c r="BH113" s="246">
        <f>IF(N113="sníž. přenesená",J113,0)</f>
        <v>0</v>
      </c>
      <c r="BI113" s="246">
        <f>IF(N113="nulová",J113,0)</f>
        <v>0</v>
      </c>
      <c r="BJ113" s="24" t="s">
        <v>80</v>
      </c>
      <c r="BK113" s="246">
        <f>ROUND(I113*H113,2)</f>
        <v>0</v>
      </c>
      <c r="BL113" s="24" t="s">
        <v>138</v>
      </c>
      <c r="BM113" s="24" t="s">
        <v>493</v>
      </c>
    </row>
    <row r="114" s="13" customFormat="1">
      <c r="B114" s="260"/>
      <c r="C114" s="261"/>
      <c r="D114" s="247" t="s">
        <v>142</v>
      </c>
      <c r="E114" s="262" t="s">
        <v>21</v>
      </c>
      <c r="F114" s="263" t="s">
        <v>494</v>
      </c>
      <c r="G114" s="261"/>
      <c r="H114" s="264">
        <v>200</v>
      </c>
      <c r="I114" s="265"/>
      <c r="J114" s="261"/>
      <c r="K114" s="261"/>
      <c r="L114" s="266"/>
      <c r="M114" s="267"/>
      <c r="N114" s="268"/>
      <c r="O114" s="268"/>
      <c r="P114" s="268"/>
      <c r="Q114" s="268"/>
      <c r="R114" s="268"/>
      <c r="S114" s="268"/>
      <c r="T114" s="269"/>
      <c r="AT114" s="270" t="s">
        <v>142</v>
      </c>
      <c r="AU114" s="270" t="s">
        <v>73</v>
      </c>
      <c r="AV114" s="13" t="s">
        <v>82</v>
      </c>
      <c r="AW114" s="13" t="s">
        <v>37</v>
      </c>
      <c r="AX114" s="13" t="s">
        <v>80</v>
      </c>
      <c r="AY114" s="270" t="s">
        <v>130</v>
      </c>
    </row>
    <row r="115" s="1" customFormat="1" ht="16.5" customHeight="1">
      <c r="B115" s="46"/>
      <c r="C115" s="271" t="s">
        <v>153</v>
      </c>
      <c r="D115" s="271" t="s">
        <v>150</v>
      </c>
      <c r="E115" s="272" t="s">
        <v>495</v>
      </c>
      <c r="F115" s="273" t="s">
        <v>496</v>
      </c>
      <c r="G115" s="274" t="s">
        <v>136</v>
      </c>
      <c r="H115" s="275">
        <v>14</v>
      </c>
      <c r="I115" s="276"/>
      <c r="J115" s="277">
        <f>ROUND(I115*H115,2)</f>
        <v>0</v>
      </c>
      <c r="K115" s="273" t="s">
        <v>137</v>
      </c>
      <c r="L115" s="278"/>
      <c r="M115" s="279" t="s">
        <v>21</v>
      </c>
      <c r="N115" s="280" t="s">
        <v>44</v>
      </c>
      <c r="O115" s="47"/>
      <c r="P115" s="244">
        <f>O115*H115</f>
        <v>0</v>
      </c>
      <c r="Q115" s="244">
        <v>0</v>
      </c>
      <c r="R115" s="244">
        <f>Q115*H115</f>
        <v>0</v>
      </c>
      <c r="S115" s="244">
        <v>0</v>
      </c>
      <c r="T115" s="245">
        <f>S115*H115</f>
        <v>0</v>
      </c>
      <c r="AR115" s="24" t="s">
        <v>153</v>
      </c>
      <c r="AT115" s="24" t="s">
        <v>150</v>
      </c>
      <c r="AU115" s="24" t="s">
        <v>73</v>
      </c>
      <c r="AY115" s="24" t="s">
        <v>130</v>
      </c>
      <c r="BE115" s="246">
        <f>IF(N115="základní",J115,0)</f>
        <v>0</v>
      </c>
      <c r="BF115" s="246">
        <f>IF(N115="snížená",J115,0)</f>
        <v>0</v>
      </c>
      <c r="BG115" s="246">
        <f>IF(N115="zákl. přenesená",J115,0)</f>
        <v>0</v>
      </c>
      <c r="BH115" s="246">
        <f>IF(N115="sníž. přenesená",J115,0)</f>
        <v>0</v>
      </c>
      <c r="BI115" s="246">
        <f>IF(N115="nulová",J115,0)</f>
        <v>0</v>
      </c>
      <c r="BJ115" s="24" t="s">
        <v>80</v>
      </c>
      <c r="BK115" s="246">
        <f>ROUND(I115*H115,2)</f>
        <v>0</v>
      </c>
      <c r="BL115" s="24" t="s">
        <v>138</v>
      </c>
      <c r="BM115" s="24" t="s">
        <v>497</v>
      </c>
    </row>
    <row r="116" s="12" customFormat="1">
      <c r="B116" s="250"/>
      <c r="C116" s="251"/>
      <c r="D116" s="247" t="s">
        <v>142</v>
      </c>
      <c r="E116" s="252" t="s">
        <v>21</v>
      </c>
      <c r="F116" s="253" t="s">
        <v>498</v>
      </c>
      <c r="G116" s="251"/>
      <c r="H116" s="252" t="s">
        <v>21</v>
      </c>
      <c r="I116" s="254"/>
      <c r="J116" s="251"/>
      <c r="K116" s="251"/>
      <c r="L116" s="255"/>
      <c r="M116" s="256"/>
      <c r="N116" s="257"/>
      <c r="O116" s="257"/>
      <c r="P116" s="257"/>
      <c r="Q116" s="257"/>
      <c r="R116" s="257"/>
      <c r="S116" s="257"/>
      <c r="T116" s="258"/>
      <c r="AT116" s="259" t="s">
        <v>142</v>
      </c>
      <c r="AU116" s="259" t="s">
        <v>73</v>
      </c>
      <c r="AV116" s="12" t="s">
        <v>80</v>
      </c>
      <c r="AW116" s="12" t="s">
        <v>37</v>
      </c>
      <c r="AX116" s="12" t="s">
        <v>73</v>
      </c>
      <c r="AY116" s="259" t="s">
        <v>130</v>
      </c>
    </row>
    <row r="117" s="13" customFormat="1">
      <c r="B117" s="260"/>
      <c r="C117" s="261"/>
      <c r="D117" s="247" t="s">
        <v>142</v>
      </c>
      <c r="E117" s="262" t="s">
        <v>21</v>
      </c>
      <c r="F117" s="263" t="s">
        <v>499</v>
      </c>
      <c r="G117" s="261"/>
      <c r="H117" s="264">
        <v>14</v>
      </c>
      <c r="I117" s="265"/>
      <c r="J117" s="261"/>
      <c r="K117" s="261"/>
      <c r="L117" s="266"/>
      <c r="M117" s="267"/>
      <c r="N117" s="268"/>
      <c r="O117" s="268"/>
      <c r="P117" s="268"/>
      <c r="Q117" s="268"/>
      <c r="R117" s="268"/>
      <c r="S117" s="268"/>
      <c r="T117" s="269"/>
      <c r="AT117" s="270" t="s">
        <v>142</v>
      </c>
      <c r="AU117" s="270" t="s">
        <v>73</v>
      </c>
      <c r="AV117" s="13" t="s">
        <v>82</v>
      </c>
      <c r="AW117" s="13" t="s">
        <v>37</v>
      </c>
      <c r="AX117" s="13" t="s">
        <v>80</v>
      </c>
      <c r="AY117" s="270" t="s">
        <v>130</v>
      </c>
    </row>
    <row r="118" s="1" customFormat="1" ht="16.5" customHeight="1">
      <c r="B118" s="46"/>
      <c r="C118" s="271" t="s">
        <v>177</v>
      </c>
      <c r="D118" s="271" t="s">
        <v>150</v>
      </c>
      <c r="E118" s="272" t="s">
        <v>500</v>
      </c>
      <c r="F118" s="273" t="s">
        <v>501</v>
      </c>
      <c r="G118" s="274" t="s">
        <v>136</v>
      </c>
      <c r="H118" s="275">
        <v>14</v>
      </c>
      <c r="I118" s="276"/>
      <c r="J118" s="277">
        <f>ROUND(I118*H118,2)</f>
        <v>0</v>
      </c>
      <c r="K118" s="273" t="s">
        <v>137</v>
      </c>
      <c r="L118" s="278"/>
      <c r="M118" s="279" t="s">
        <v>21</v>
      </c>
      <c r="N118" s="280" t="s">
        <v>44</v>
      </c>
      <c r="O118" s="47"/>
      <c r="P118" s="244">
        <f>O118*H118</f>
        <v>0</v>
      </c>
      <c r="Q118" s="244">
        <v>0</v>
      </c>
      <c r="R118" s="244">
        <f>Q118*H118</f>
        <v>0</v>
      </c>
      <c r="S118" s="244">
        <v>0</v>
      </c>
      <c r="T118" s="245">
        <f>S118*H118</f>
        <v>0</v>
      </c>
      <c r="AR118" s="24" t="s">
        <v>153</v>
      </c>
      <c r="AT118" s="24" t="s">
        <v>150</v>
      </c>
      <c r="AU118" s="24" t="s">
        <v>73</v>
      </c>
      <c r="AY118" s="24" t="s">
        <v>130</v>
      </c>
      <c r="BE118" s="246">
        <f>IF(N118="základní",J118,0)</f>
        <v>0</v>
      </c>
      <c r="BF118" s="246">
        <f>IF(N118="snížená",J118,0)</f>
        <v>0</v>
      </c>
      <c r="BG118" s="246">
        <f>IF(N118="zákl. přenesená",J118,0)</f>
        <v>0</v>
      </c>
      <c r="BH118" s="246">
        <f>IF(N118="sníž. přenesená",J118,0)</f>
        <v>0</v>
      </c>
      <c r="BI118" s="246">
        <f>IF(N118="nulová",J118,0)</f>
        <v>0</v>
      </c>
      <c r="BJ118" s="24" t="s">
        <v>80</v>
      </c>
      <c r="BK118" s="246">
        <f>ROUND(I118*H118,2)</f>
        <v>0</v>
      </c>
      <c r="BL118" s="24" t="s">
        <v>138</v>
      </c>
      <c r="BM118" s="24" t="s">
        <v>502</v>
      </c>
    </row>
    <row r="119" s="12" customFormat="1">
      <c r="B119" s="250"/>
      <c r="C119" s="251"/>
      <c r="D119" s="247" t="s">
        <v>142</v>
      </c>
      <c r="E119" s="252" t="s">
        <v>21</v>
      </c>
      <c r="F119" s="253" t="s">
        <v>498</v>
      </c>
      <c r="G119" s="251"/>
      <c r="H119" s="252" t="s">
        <v>21</v>
      </c>
      <c r="I119" s="254"/>
      <c r="J119" s="251"/>
      <c r="K119" s="251"/>
      <c r="L119" s="255"/>
      <c r="M119" s="256"/>
      <c r="N119" s="257"/>
      <c r="O119" s="257"/>
      <c r="P119" s="257"/>
      <c r="Q119" s="257"/>
      <c r="R119" s="257"/>
      <c r="S119" s="257"/>
      <c r="T119" s="258"/>
      <c r="AT119" s="259" t="s">
        <v>142</v>
      </c>
      <c r="AU119" s="259" t="s">
        <v>73</v>
      </c>
      <c r="AV119" s="12" t="s">
        <v>80</v>
      </c>
      <c r="AW119" s="12" t="s">
        <v>37</v>
      </c>
      <c r="AX119" s="12" t="s">
        <v>73</v>
      </c>
      <c r="AY119" s="259" t="s">
        <v>130</v>
      </c>
    </row>
    <row r="120" s="13" customFormat="1">
      <c r="B120" s="260"/>
      <c r="C120" s="261"/>
      <c r="D120" s="247" t="s">
        <v>142</v>
      </c>
      <c r="E120" s="262" t="s">
        <v>21</v>
      </c>
      <c r="F120" s="263" t="s">
        <v>499</v>
      </c>
      <c r="G120" s="261"/>
      <c r="H120" s="264">
        <v>14</v>
      </c>
      <c r="I120" s="265"/>
      <c r="J120" s="261"/>
      <c r="K120" s="261"/>
      <c r="L120" s="266"/>
      <c r="M120" s="281"/>
      <c r="N120" s="282"/>
      <c r="O120" s="282"/>
      <c r="P120" s="282"/>
      <c r="Q120" s="282"/>
      <c r="R120" s="282"/>
      <c r="S120" s="282"/>
      <c r="T120" s="283"/>
      <c r="AT120" s="270" t="s">
        <v>142</v>
      </c>
      <c r="AU120" s="270" t="s">
        <v>73</v>
      </c>
      <c r="AV120" s="13" t="s">
        <v>82</v>
      </c>
      <c r="AW120" s="13" t="s">
        <v>37</v>
      </c>
      <c r="AX120" s="13" t="s">
        <v>80</v>
      </c>
      <c r="AY120" s="270" t="s">
        <v>130</v>
      </c>
    </row>
    <row r="121" s="1" customFormat="1" ht="6.96" customHeight="1">
      <c r="B121" s="67"/>
      <c r="C121" s="68"/>
      <c r="D121" s="68"/>
      <c r="E121" s="68"/>
      <c r="F121" s="68"/>
      <c r="G121" s="68"/>
      <c r="H121" s="68"/>
      <c r="I121" s="178"/>
      <c r="J121" s="68"/>
      <c r="K121" s="68"/>
      <c r="L121" s="72"/>
    </row>
  </sheetData>
  <sheetProtection sheet="1" autoFilter="0" formatColumns="0" formatRows="0" objects="1" scenarios="1" spinCount="100000" saltValue="Q8VaHE5Wv/eehdsMaxuM+Kza2leqL9KkgD0aebtFNmtAs0mPw4nSR3HnYzN6hoOkdDMI8uR6Tmyj24ZeY71N1w==" hashValue="sl4SXFXfbWoVFKwjh+DaIT1FhH2NFnnxD7Zy+TN5YDoMmbeWxNLJXjSDLsH0Gi6X0lXNOsvT/5IFsrpi5b/2Zg==" algorithmName="SHA-512" password="CC35"/>
  <autoFilter ref="C81:K120"/>
  <mergeCells count="13">
    <mergeCell ref="E7:H7"/>
    <mergeCell ref="E9:H9"/>
    <mergeCell ref="E11:H11"/>
    <mergeCell ref="E26:H26"/>
    <mergeCell ref="E47:H47"/>
    <mergeCell ref="E49:H49"/>
    <mergeCell ref="E51:H51"/>
    <mergeCell ref="J55:J56"/>
    <mergeCell ref="E70:H70"/>
    <mergeCell ref="E72:H72"/>
    <mergeCell ref="E74:H74"/>
    <mergeCell ref="G1:H1"/>
    <mergeCell ref="L2:V2"/>
  </mergeCells>
  <hyperlinks>
    <hyperlink ref="F1:G1" location="C2" display="1) Krycí list soupisu"/>
    <hyperlink ref="G1:H1" location="C58" display="2) Rekapitulace"/>
    <hyperlink ref="J1" location="C81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48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49"/>
      <c r="C1" s="149"/>
      <c r="D1" s="150" t="s">
        <v>1</v>
      </c>
      <c r="E1" s="149"/>
      <c r="F1" s="151" t="s">
        <v>97</v>
      </c>
      <c r="G1" s="151" t="s">
        <v>98</v>
      </c>
      <c r="H1" s="151"/>
      <c r="I1" s="152"/>
      <c r="J1" s="151" t="s">
        <v>99</v>
      </c>
      <c r="K1" s="150" t="s">
        <v>100</v>
      </c>
      <c r="L1" s="151" t="s">
        <v>101</v>
      </c>
      <c r="M1" s="151"/>
      <c r="N1" s="151"/>
      <c r="O1" s="151"/>
      <c r="P1" s="151"/>
      <c r="Q1" s="151"/>
      <c r="R1" s="151"/>
      <c r="S1" s="151"/>
      <c r="T1" s="151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96</v>
      </c>
    </row>
    <row r="3" ht="6.96" customHeight="1">
      <c r="B3" s="25"/>
      <c r="C3" s="26"/>
      <c r="D3" s="26"/>
      <c r="E3" s="26"/>
      <c r="F3" s="26"/>
      <c r="G3" s="26"/>
      <c r="H3" s="26"/>
      <c r="I3" s="153"/>
      <c r="J3" s="26"/>
      <c r="K3" s="27"/>
      <c r="AT3" s="24" t="s">
        <v>82</v>
      </c>
    </row>
    <row r="4" ht="36.96" customHeight="1">
      <c r="B4" s="28"/>
      <c r="C4" s="29"/>
      <c r="D4" s="30" t="s">
        <v>102</v>
      </c>
      <c r="E4" s="29"/>
      <c r="F4" s="29"/>
      <c r="G4" s="29"/>
      <c r="H4" s="29"/>
      <c r="I4" s="154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54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54"/>
      <c r="J6" s="29"/>
      <c r="K6" s="31"/>
    </row>
    <row r="7" ht="16.5" customHeight="1">
      <c r="B7" s="28"/>
      <c r="C7" s="29"/>
      <c r="D7" s="29"/>
      <c r="E7" s="155" t="str">
        <f>'Rekapitulace zakázky'!K6</f>
        <v>SVP v úseku Mikulášovice d.n. - Panský včetně dopravny Panský</v>
      </c>
      <c r="F7" s="40"/>
      <c r="G7" s="40"/>
      <c r="H7" s="40"/>
      <c r="I7" s="154"/>
      <c r="J7" s="29"/>
      <c r="K7" s="31"/>
    </row>
    <row r="8" s="1" customFormat="1">
      <c r="B8" s="46"/>
      <c r="C8" s="47"/>
      <c r="D8" s="40" t="s">
        <v>103</v>
      </c>
      <c r="E8" s="47"/>
      <c r="F8" s="47"/>
      <c r="G8" s="47"/>
      <c r="H8" s="47"/>
      <c r="I8" s="156"/>
      <c r="J8" s="47"/>
      <c r="K8" s="51"/>
    </row>
    <row r="9" s="1" customFormat="1" ht="36.96" customHeight="1">
      <c r="B9" s="46"/>
      <c r="C9" s="47"/>
      <c r="D9" s="47"/>
      <c r="E9" s="157" t="s">
        <v>503</v>
      </c>
      <c r="F9" s="47"/>
      <c r="G9" s="47"/>
      <c r="H9" s="47"/>
      <c r="I9" s="156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56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58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58" t="s">
        <v>25</v>
      </c>
      <c r="J12" s="159" t="str">
        <f>'Rekapitulace zakázky'!AN8</f>
        <v>20. 9. 2018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56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58" t="s">
        <v>28</v>
      </c>
      <c r="J14" s="35" t="s">
        <v>29</v>
      </c>
      <c r="K14" s="51"/>
    </row>
    <row r="15" s="1" customFormat="1" ht="18" customHeight="1">
      <c r="B15" s="46"/>
      <c r="C15" s="47"/>
      <c r="D15" s="47"/>
      <c r="E15" s="35" t="s">
        <v>30</v>
      </c>
      <c r="F15" s="47"/>
      <c r="G15" s="47"/>
      <c r="H15" s="47"/>
      <c r="I15" s="158" t="s">
        <v>31</v>
      </c>
      <c r="J15" s="35" t="s">
        <v>32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56"/>
      <c r="J16" s="47"/>
      <c r="K16" s="51"/>
    </row>
    <row r="17" s="1" customFormat="1" ht="14.4" customHeight="1">
      <c r="B17" s="46"/>
      <c r="C17" s="47"/>
      <c r="D17" s="40" t="s">
        <v>33</v>
      </c>
      <c r="E17" s="47"/>
      <c r="F17" s="47"/>
      <c r="G17" s="47"/>
      <c r="H17" s="47"/>
      <c r="I17" s="158" t="s">
        <v>28</v>
      </c>
      <c r="J17" s="35" t="str">
        <f>IF('Rekapitulace zakázky'!AN13="Vyplň údaj","",IF('Rekapitulace zakázky'!AN13="","",'Rekapitulace zakázky'!AN13))</f>
        <v/>
      </c>
      <c r="K17" s="51"/>
    </row>
    <row r="18" s="1" customFormat="1" ht="18" customHeight="1">
      <c r="B18" s="46"/>
      <c r="C18" s="47"/>
      <c r="D18" s="47"/>
      <c r="E18" s="35" t="str">
        <f>IF('Rekapitulace zakázky'!E14="Vyplň údaj","",IF('Rekapitulace zakázky'!E14="","",'Rekapitulace zakázky'!E14))</f>
        <v/>
      </c>
      <c r="F18" s="47"/>
      <c r="G18" s="47"/>
      <c r="H18" s="47"/>
      <c r="I18" s="158" t="s">
        <v>31</v>
      </c>
      <c r="J18" s="35" t="str">
        <f>IF('Rekapitulace zakázky'!AN14="Vyplň údaj","",IF('Rekapitulace zakázky'!AN14="","",'Rekapitulace zakázky'!AN14))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56"/>
      <c r="J19" s="47"/>
      <c r="K19" s="51"/>
    </row>
    <row r="20" s="1" customFormat="1" ht="14.4" customHeight="1">
      <c r="B20" s="46"/>
      <c r="C20" s="47"/>
      <c r="D20" s="40" t="s">
        <v>35</v>
      </c>
      <c r="E20" s="47"/>
      <c r="F20" s="47"/>
      <c r="G20" s="47"/>
      <c r="H20" s="47"/>
      <c r="I20" s="158" t="s">
        <v>28</v>
      </c>
      <c r="J20" s="35" t="str">
        <f>IF('Rekapitulace zakázky'!AN16="","",'Rekapitulace zakázky'!AN16)</f>
        <v/>
      </c>
      <c r="K20" s="51"/>
    </row>
    <row r="21" s="1" customFormat="1" ht="18" customHeight="1">
      <c r="B21" s="46"/>
      <c r="C21" s="47"/>
      <c r="D21" s="47"/>
      <c r="E21" s="35" t="str">
        <f>IF('Rekapitulace zakázky'!E17="","",'Rekapitulace zakázky'!E17)</f>
        <v xml:space="preserve"> </v>
      </c>
      <c r="F21" s="47"/>
      <c r="G21" s="47"/>
      <c r="H21" s="47"/>
      <c r="I21" s="158" t="s">
        <v>31</v>
      </c>
      <c r="J21" s="35" t="str">
        <f>IF('Rekapitulace zakázky'!AN17="","",'Rekapitulace zakázky'!AN17)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56"/>
      <c r="J22" s="47"/>
      <c r="K22" s="51"/>
    </row>
    <row r="23" s="1" customFormat="1" ht="14.4" customHeight="1">
      <c r="B23" s="46"/>
      <c r="C23" s="47"/>
      <c r="D23" s="40" t="s">
        <v>38</v>
      </c>
      <c r="E23" s="47"/>
      <c r="F23" s="47"/>
      <c r="G23" s="47"/>
      <c r="H23" s="47"/>
      <c r="I23" s="156"/>
      <c r="J23" s="47"/>
      <c r="K23" s="51"/>
    </row>
    <row r="24" s="7" customFormat="1" ht="16.5" customHeight="1">
      <c r="B24" s="160"/>
      <c r="C24" s="161"/>
      <c r="D24" s="161"/>
      <c r="E24" s="44" t="s">
        <v>21</v>
      </c>
      <c r="F24" s="44"/>
      <c r="G24" s="44"/>
      <c r="H24" s="44"/>
      <c r="I24" s="162"/>
      <c r="J24" s="161"/>
      <c r="K24" s="163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56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64"/>
      <c r="J26" s="106"/>
      <c r="K26" s="165"/>
    </row>
    <row r="27" s="1" customFormat="1" ht="25.44" customHeight="1">
      <c r="B27" s="46"/>
      <c r="C27" s="47"/>
      <c r="D27" s="166" t="s">
        <v>39</v>
      </c>
      <c r="E27" s="47"/>
      <c r="F27" s="47"/>
      <c r="G27" s="47"/>
      <c r="H27" s="47"/>
      <c r="I27" s="156"/>
      <c r="J27" s="167">
        <f>ROUND(J76,2)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64"/>
      <c r="J28" s="106"/>
      <c r="K28" s="165"/>
    </row>
    <row r="29" s="1" customFormat="1" ht="14.4" customHeight="1">
      <c r="B29" s="46"/>
      <c r="C29" s="47"/>
      <c r="D29" s="47"/>
      <c r="E29" s="47"/>
      <c r="F29" s="52" t="s">
        <v>41</v>
      </c>
      <c r="G29" s="47"/>
      <c r="H29" s="47"/>
      <c r="I29" s="168" t="s">
        <v>40</v>
      </c>
      <c r="J29" s="52" t="s">
        <v>42</v>
      </c>
      <c r="K29" s="51"/>
    </row>
    <row r="30" s="1" customFormat="1" ht="14.4" customHeight="1">
      <c r="B30" s="46"/>
      <c r="C30" s="47"/>
      <c r="D30" s="55" t="s">
        <v>43</v>
      </c>
      <c r="E30" s="55" t="s">
        <v>44</v>
      </c>
      <c r="F30" s="169">
        <f>ROUND(SUM(BE76:BE81), 2)</f>
        <v>0</v>
      </c>
      <c r="G30" s="47"/>
      <c r="H30" s="47"/>
      <c r="I30" s="170">
        <v>0.20999999999999999</v>
      </c>
      <c r="J30" s="169">
        <f>ROUND(ROUND((SUM(BE76:BE81)), 2)*I30, 2)</f>
        <v>0</v>
      </c>
      <c r="K30" s="51"/>
    </row>
    <row r="31" s="1" customFormat="1" ht="14.4" customHeight="1">
      <c r="B31" s="46"/>
      <c r="C31" s="47"/>
      <c r="D31" s="47"/>
      <c r="E31" s="55" t="s">
        <v>45</v>
      </c>
      <c r="F31" s="169">
        <f>ROUND(SUM(BF76:BF81), 2)</f>
        <v>0</v>
      </c>
      <c r="G31" s="47"/>
      <c r="H31" s="47"/>
      <c r="I31" s="170">
        <v>0.14999999999999999</v>
      </c>
      <c r="J31" s="169">
        <f>ROUND(ROUND((SUM(BF76:BF81)),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46</v>
      </c>
      <c r="F32" s="169">
        <f>ROUND(SUM(BG76:BG81), 2)</f>
        <v>0</v>
      </c>
      <c r="G32" s="47"/>
      <c r="H32" s="47"/>
      <c r="I32" s="170">
        <v>0.20999999999999999</v>
      </c>
      <c r="J32" s="169">
        <v>0</v>
      </c>
      <c r="K32" s="51"/>
    </row>
    <row r="33" hidden="1" s="1" customFormat="1" ht="14.4" customHeight="1">
      <c r="B33" s="46"/>
      <c r="C33" s="47"/>
      <c r="D33" s="47"/>
      <c r="E33" s="55" t="s">
        <v>47</v>
      </c>
      <c r="F33" s="169">
        <f>ROUND(SUM(BH76:BH81), 2)</f>
        <v>0</v>
      </c>
      <c r="G33" s="47"/>
      <c r="H33" s="47"/>
      <c r="I33" s="170">
        <v>0.14999999999999999</v>
      </c>
      <c r="J33" s="169">
        <v>0</v>
      </c>
      <c r="K33" s="51"/>
    </row>
    <row r="34" hidden="1" s="1" customFormat="1" ht="14.4" customHeight="1">
      <c r="B34" s="46"/>
      <c r="C34" s="47"/>
      <c r="D34" s="47"/>
      <c r="E34" s="55" t="s">
        <v>48</v>
      </c>
      <c r="F34" s="169">
        <f>ROUND(SUM(BI76:BI81), 2)</f>
        <v>0</v>
      </c>
      <c r="G34" s="47"/>
      <c r="H34" s="47"/>
      <c r="I34" s="170">
        <v>0</v>
      </c>
      <c r="J34" s="169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56"/>
      <c r="J35" s="47"/>
      <c r="K35" s="51"/>
    </row>
    <row r="36" s="1" customFormat="1" ht="25.44" customHeight="1">
      <c r="B36" s="46"/>
      <c r="C36" s="171"/>
      <c r="D36" s="172" t="s">
        <v>49</v>
      </c>
      <c r="E36" s="98"/>
      <c r="F36" s="98"/>
      <c r="G36" s="173" t="s">
        <v>50</v>
      </c>
      <c r="H36" s="174" t="s">
        <v>51</v>
      </c>
      <c r="I36" s="175"/>
      <c r="J36" s="176">
        <f>SUM(J27:J34)</f>
        <v>0</v>
      </c>
      <c r="K36" s="177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78"/>
      <c r="J37" s="68"/>
      <c r="K37" s="69"/>
    </row>
    <row r="41" s="1" customFormat="1" ht="6.96" customHeight="1">
      <c r="B41" s="179"/>
      <c r="C41" s="180"/>
      <c r="D41" s="180"/>
      <c r="E41" s="180"/>
      <c r="F41" s="180"/>
      <c r="G41" s="180"/>
      <c r="H41" s="180"/>
      <c r="I41" s="181"/>
      <c r="J41" s="180"/>
      <c r="K41" s="182"/>
    </row>
    <row r="42" s="1" customFormat="1" ht="36.96" customHeight="1">
      <c r="B42" s="46"/>
      <c r="C42" s="30" t="s">
        <v>107</v>
      </c>
      <c r="D42" s="47"/>
      <c r="E42" s="47"/>
      <c r="F42" s="47"/>
      <c r="G42" s="47"/>
      <c r="H42" s="47"/>
      <c r="I42" s="156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56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56"/>
      <c r="J44" s="47"/>
      <c r="K44" s="51"/>
    </row>
    <row r="45" s="1" customFormat="1" ht="16.5" customHeight="1">
      <c r="B45" s="46"/>
      <c r="C45" s="47"/>
      <c r="D45" s="47"/>
      <c r="E45" s="155" t="str">
        <f>E7</f>
        <v>SVP v úseku Mikulášovice d.n. - Panský včetně dopravny Panský</v>
      </c>
      <c r="F45" s="40"/>
      <c r="G45" s="40"/>
      <c r="H45" s="40"/>
      <c r="I45" s="156"/>
      <c r="J45" s="47"/>
      <c r="K45" s="51"/>
    </row>
    <row r="46" s="1" customFormat="1" ht="14.4" customHeight="1">
      <c r="B46" s="46"/>
      <c r="C46" s="40" t="s">
        <v>103</v>
      </c>
      <c r="D46" s="47"/>
      <c r="E46" s="47"/>
      <c r="F46" s="47"/>
      <c r="G46" s="47"/>
      <c r="H46" s="47"/>
      <c r="I46" s="156"/>
      <c r="J46" s="47"/>
      <c r="K46" s="51"/>
    </row>
    <row r="47" s="1" customFormat="1" ht="17.25" customHeight="1">
      <c r="B47" s="46"/>
      <c r="C47" s="47"/>
      <c r="D47" s="47"/>
      <c r="E47" s="157" t="str">
        <f>E9</f>
        <v>02 - VRN</v>
      </c>
      <c r="F47" s="47"/>
      <c r="G47" s="47"/>
      <c r="H47" s="47"/>
      <c r="I47" s="156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56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trať 084</v>
      </c>
      <c r="G49" s="47"/>
      <c r="H49" s="47"/>
      <c r="I49" s="158" t="s">
        <v>25</v>
      </c>
      <c r="J49" s="159" t="str">
        <f>IF(J12="","",J12)</f>
        <v>20. 9. 2018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56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SŽDC s.o., OŘ Ústí n.L., ST Ústí n.L.</v>
      </c>
      <c r="G51" s="47"/>
      <c r="H51" s="47"/>
      <c r="I51" s="158" t="s">
        <v>35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33</v>
      </c>
      <c r="D52" s="47"/>
      <c r="E52" s="47"/>
      <c r="F52" s="35" t="str">
        <f>IF(E18="","",E18)</f>
        <v/>
      </c>
      <c r="G52" s="47"/>
      <c r="H52" s="47"/>
      <c r="I52" s="156"/>
      <c r="J52" s="183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56"/>
      <c r="J53" s="47"/>
      <c r="K53" s="51"/>
    </row>
    <row r="54" s="1" customFormat="1" ht="29.28" customHeight="1">
      <c r="B54" s="46"/>
      <c r="C54" s="184" t="s">
        <v>108</v>
      </c>
      <c r="D54" s="171"/>
      <c r="E54" s="171"/>
      <c r="F54" s="171"/>
      <c r="G54" s="171"/>
      <c r="H54" s="171"/>
      <c r="I54" s="185"/>
      <c r="J54" s="186" t="s">
        <v>109</v>
      </c>
      <c r="K54" s="187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56"/>
      <c r="J55" s="47"/>
      <c r="K55" s="51"/>
    </row>
    <row r="56" s="1" customFormat="1" ht="29.28" customHeight="1">
      <c r="B56" s="46"/>
      <c r="C56" s="188" t="s">
        <v>110</v>
      </c>
      <c r="D56" s="47"/>
      <c r="E56" s="47"/>
      <c r="F56" s="47"/>
      <c r="G56" s="47"/>
      <c r="H56" s="47"/>
      <c r="I56" s="156"/>
      <c r="J56" s="167">
        <f>J76</f>
        <v>0</v>
      </c>
      <c r="K56" s="51"/>
      <c r="AU56" s="24" t="s">
        <v>111</v>
      </c>
    </row>
    <row r="57" s="1" customFormat="1" ht="21.84" customHeight="1">
      <c r="B57" s="46"/>
      <c r="C57" s="47"/>
      <c r="D57" s="47"/>
      <c r="E57" s="47"/>
      <c r="F57" s="47"/>
      <c r="G57" s="47"/>
      <c r="H57" s="47"/>
      <c r="I57" s="156"/>
      <c r="J57" s="47"/>
      <c r="K57" s="51"/>
    </row>
    <row r="58" s="1" customFormat="1" ht="6.96" customHeight="1">
      <c r="B58" s="67"/>
      <c r="C58" s="68"/>
      <c r="D58" s="68"/>
      <c r="E58" s="68"/>
      <c r="F58" s="68"/>
      <c r="G58" s="68"/>
      <c r="H58" s="68"/>
      <c r="I58" s="178"/>
      <c r="J58" s="68"/>
      <c r="K58" s="69"/>
    </row>
    <row r="62" s="1" customFormat="1" ht="6.96" customHeight="1">
      <c r="B62" s="70"/>
      <c r="C62" s="71"/>
      <c r="D62" s="71"/>
      <c r="E62" s="71"/>
      <c r="F62" s="71"/>
      <c r="G62" s="71"/>
      <c r="H62" s="71"/>
      <c r="I62" s="181"/>
      <c r="J62" s="71"/>
      <c r="K62" s="71"/>
      <c r="L62" s="72"/>
    </row>
    <row r="63" s="1" customFormat="1" ht="36.96" customHeight="1">
      <c r="B63" s="46"/>
      <c r="C63" s="73" t="s">
        <v>114</v>
      </c>
      <c r="D63" s="74"/>
      <c r="E63" s="74"/>
      <c r="F63" s="74"/>
      <c r="G63" s="74"/>
      <c r="H63" s="74"/>
      <c r="I63" s="203"/>
      <c r="J63" s="74"/>
      <c r="K63" s="74"/>
      <c r="L63" s="72"/>
    </row>
    <row r="64" s="1" customFormat="1" ht="6.96" customHeight="1">
      <c r="B64" s="46"/>
      <c r="C64" s="74"/>
      <c r="D64" s="74"/>
      <c r="E64" s="74"/>
      <c r="F64" s="74"/>
      <c r="G64" s="74"/>
      <c r="H64" s="74"/>
      <c r="I64" s="203"/>
      <c r="J64" s="74"/>
      <c r="K64" s="74"/>
      <c r="L64" s="72"/>
    </row>
    <row r="65" s="1" customFormat="1" ht="14.4" customHeight="1">
      <c r="B65" s="46"/>
      <c r="C65" s="76" t="s">
        <v>18</v>
      </c>
      <c r="D65" s="74"/>
      <c r="E65" s="74"/>
      <c r="F65" s="74"/>
      <c r="G65" s="74"/>
      <c r="H65" s="74"/>
      <c r="I65" s="203"/>
      <c r="J65" s="74"/>
      <c r="K65" s="74"/>
      <c r="L65" s="72"/>
    </row>
    <row r="66" s="1" customFormat="1" ht="16.5" customHeight="1">
      <c r="B66" s="46"/>
      <c r="C66" s="74"/>
      <c r="D66" s="74"/>
      <c r="E66" s="204" t="str">
        <f>E7</f>
        <v>SVP v úseku Mikulášovice d.n. - Panský včetně dopravny Panský</v>
      </c>
      <c r="F66" s="76"/>
      <c r="G66" s="76"/>
      <c r="H66" s="76"/>
      <c r="I66" s="203"/>
      <c r="J66" s="74"/>
      <c r="K66" s="74"/>
      <c r="L66" s="72"/>
    </row>
    <row r="67" s="1" customFormat="1" ht="14.4" customHeight="1">
      <c r="B67" s="46"/>
      <c r="C67" s="76" t="s">
        <v>103</v>
      </c>
      <c r="D67" s="74"/>
      <c r="E67" s="74"/>
      <c r="F67" s="74"/>
      <c r="G67" s="74"/>
      <c r="H67" s="74"/>
      <c r="I67" s="203"/>
      <c r="J67" s="74"/>
      <c r="K67" s="74"/>
      <c r="L67" s="72"/>
    </row>
    <row r="68" s="1" customFormat="1" ht="17.25" customHeight="1">
      <c r="B68" s="46"/>
      <c r="C68" s="74"/>
      <c r="D68" s="74"/>
      <c r="E68" s="82" t="str">
        <f>E9</f>
        <v>02 - VRN</v>
      </c>
      <c r="F68" s="74"/>
      <c r="G68" s="74"/>
      <c r="H68" s="74"/>
      <c r="I68" s="203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203"/>
      <c r="J69" s="74"/>
      <c r="K69" s="74"/>
      <c r="L69" s="72"/>
    </row>
    <row r="70" s="1" customFormat="1" ht="18" customHeight="1">
      <c r="B70" s="46"/>
      <c r="C70" s="76" t="s">
        <v>23</v>
      </c>
      <c r="D70" s="74"/>
      <c r="E70" s="74"/>
      <c r="F70" s="207" t="str">
        <f>F12</f>
        <v>trať 084</v>
      </c>
      <c r="G70" s="74"/>
      <c r="H70" s="74"/>
      <c r="I70" s="208" t="s">
        <v>25</v>
      </c>
      <c r="J70" s="85" t="str">
        <f>IF(J12="","",J12)</f>
        <v>20. 9. 2018</v>
      </c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203"/>
      <c r="J71" s="74"/>
      <c r="K71" s="74"/>
      <c r="L71" s="72"/>
    </row>
    <row r="72" s="1" customFormat="1">
      <c r="B72" s="46"/>
      <c r="C72" s="76" t="s">
        <v>27</v>
      </c>
      <c r="D72" s="74"/>
      <c r="E72" s="74"/>
      <c r="F72" s="207" t="str">
        <f>E15</f>
        <v>SŽDC s.o., OŘ Ústí n.L., ST Ústí n.L.</v>
      </c>
      <c r="G72" s="74"/>
      <c r="H72" s="74"/>
      <c r="I72" s="208" t="s">
        <v>35</v>
      </c>
      <c r="J72" s="207" t="str">
        <f>E21</f>
        <v xml:space="preserve"> </v>
      </c>
      <c r="K72" s="74"/>
      <c r="L72" s="72"/>
    </row>
    <row r="73" s="1" customFormat="1" ht="14.4" customHeight="1">
      <c r="B73" s="46"/>
      <c r="C73" s="76" t="s">
        <v>33</v>
      </c>
      <c r="D73" s="74"/>
      <c r="E73" s="74"/>
      <c r="F73" s="207" t="str">
        <f>IF(E18="","",E18)</f>
        <v/>
      </c>
      <c r="G73" s="74"/>
      <c r="H73" s="74"/>
      <c r="I73" s="203"/>
      <c r="J73" s="74"/>
      <c r="K73" s="74"/>
      <c r="L73" s="72"/>
    </row>
    <row r="74" s="1" customFormat="1" ht="10.32" customHeight="1">
      <c r="B74" s="46"/>
      <c r="C74" s="74"/>
      <c r="D74" s="74"/>
      <c r="E74" s="74"/>
      <c r="F74" s="74"/>
      <c r="G74" s="74"/>
      <c r="H74" s="74"/>
      <c r="I74" s="203"/>
      <c r="J74" s="74"/>
      <c r="K74" s="74"/>
      <c r="L74" s="72"/>
    </row>
    <row r="75" s="10" customFormat="1" ht="29.28" customHeight="1">
      <c r="B75" s="209"/>
      <c r="C75" s="210" t="s">
        <v>115</v>
      </c>
      <c r="D75" s="211" t="s">
        <v>58</v>
      </c>
      <c r="E75" s="211" t="s">
        <v>54</v>
      </c>
      <c r="F75" s="211" t="s">
        <v>116</v>
      </c>
      <c r="G75" s="211" t="s">
        <v>117</v>
      </c>
      <c r="H75" s="211" t="s">
        <v>118</v>
      </c>
      <c r="I75" s="212" t="s">
        <v>119</v>
      </c>
      <c r="J75" s="211" t="s">
        <v>109</v>
      </c>
      <c r="K75" s="213" t="s">
        <v>120</v>
      </c>
      <c r="L75" s="214"/>
      <c r="M75" s="102" t="s">
        <v>121</v>
      </c>
      <c r="N75" s="103" t="s">
        <v>43</v>
      </c>
      <c r="O75" s="103" t="s">
        <v>122</v>
      </c>
      <c r="P75" s="103" t="s">
        <v>123</v>
      </c>
      <c r="Q75" s="103" t="s">
        <v>124</v>
      </c>
      <c r="R75" s="103" t="s">
        <v>125</v>
      </c>
      <c r="S75" s="103" t="s">
        <v>126</v>
      </c>
      <c r="T75" s="104" t="s">
        <v>127</v>
      </c>
    </row>
    <row r="76" s="1" customFormat="1" ht="29.28" customHeight="1">
      <c r="B76" s="46"/>
      <c r="C76" s="108" t="s">
        <v>110</v>
      </c>
      <c r="D76" s="74"/>
      <c r="E76" s="74"/>
      <c r="F76" s="74"/>
      <c r="G76" s="74"/>
      <c r="H76" s="74"/>
      <c r="I76" s="203"/>
      <c r="J76" s="215">
        <f>BK76</f>
        <v>0</v>
      </c>
      <c r="K76" s="74"/>
      <c r="L76" s="72"/>
      <c r="M76" s="105"/>
      <c r="N76" s="106"/>
      <c r="O76" s="106"/>
      <c r="P76" s="216">
        <f>SUM(P77:P81)</f>
        <v>0</v>
      </c>
      <c r="Q76" s="106"/>
      <c r="R76" s="216">
        <f>SUM(R77:R81)</f>
        <v>0</v>
      </c>
      <c r="S76" s="106"/>
      <c r="T76" s="217">
        <f>SUM(T77:T81)</f>
        <v>0</v>
      </c>
      <c r="AT76" s="24" t="s">
        <v>72</v>
      </c>
      <c r="AU76" s="24" t="s">
        <v>111</v>
      </c>
      <c r="BK76" s="218">
        <f>SUM(BK77:BK81)</f>
        <v>0</v>
      </c>
    </row>
    <row r="77" s="1" customFormat="1" ht="16.5" customHeight="1">
      <c r="B77" s="46"/>
      <c r="C77" s="235" t="s">
        <v>80</v>
      </c>
      <c r="D77" s="235" t="s">
        <v>133</v>
      </c>
      <c r="E77" s="236" t="s">
        <v>504</v>
      </c>
      <c r="F77" s="237" t="s">
        <v>505</v>
      </c>
      <c r="G77" s="238" t="s">
        <v>506</v>
      </c>
      <c r="H77" s="239">
        <v>1</v>
      </c>
      <c r="I77" s="240"/>
      <c r="J77" s="241">
        <f>ROUND(I77*H77,2)</f>
        <v>0</v>
      </c>
      <c r="K77" s="237" t="s">
        <v>507</v>
      </c>
      <c r="L77" s="72"/>
      <c r="M77" s="242" t="s">
        <v>21</v>
      </c>
      <c r="N77" s="243" t="s">
        <v>44</v>
      </c>
      <c r="O77" s="47"/>
      <c r="P77" s="244">
        <f>O77*H77</f>
        <v>0</v>
      </c>
      <c r="Q77" s="244">
        <v>0</v>
      </c>
      <c r="R77" s="244">
        <f>Q77*H77</f>
        <v>0</v>
      </c>
      <c r="S77" s="244">
        <v>0</v>
      </c>
      <c r="T77" s="245">
        <f>S77*H77</f>
        <v>0</v>
      </c>
      <c r="AR77" s="24" t="s">
        <v>138</v>
      </c>
      <c r="AT77" s="24" t="s">
        <v>133</v>
      </c>
      <c r="AU77" s="24" t="s">
        <v>73</v>
      </c>
      <c r="AY77" s="24" t="s">
        <v>130</v>
      </c>
      <c r="BE77" s="246">
        <f>IF(N77="základní",J77,0)</f>
        <v>0</v>
      </c>
      <c r="BF77" s="246">
        <f>IF(N77="snížená",J77,0)</f>
        <v>0</v>
      </c>
      <c r="BG77" s="246">
        <f>IF(N77="zákl. přenesená",J77,0)</f>
        <v>0</v>
      </c>
      <c r="BH77" s="246">
        <f>IF(N77="sníž. přenesená",J77,0)</f>
        <v>0</v>
      </c>
      <c r="BI77" s="246">
        <f>IF(N77="nulová",J77,0)</f>
        <v>0</v>
      </c>
      <c r="BJ77" s="24" t="s">
        <v>80</v>
      </c>
      <c r="BK77" s="246">
        <f>ROUND(I77*H77,2)</f>
        <v>0</v>
      </c>
      <c r="BL77" s="24" t="s">
        <v>138</v>
      </c>
      <c r="BM77" s="24" t="s">
        <v>508</v>
      </c>
    </row>
    <row r="78" s="12" customFormat="1">
      <c r="B78" s="250"/>
      <c r="C78" s="251"/>
      <c r="D78" s="247" t="s">
        <v>142</v>
      </c>
      <c r="E78" s="252" t="s">
        <v>21</v>
      </c>
      <c r="F78" s="253" t="s">
        <v>509</v>
      </c>
      <c r="G78" s="251"/>
      <c r="H78" s="252" t="s">
        <v>21</v>
      </c>
      <c r="I78" s="254"/>
      <c r="J78" s="251"/>
      <c r="K78" s="251"/>
      <c r="L78" s="255"/>
      <c r="M78" s="256"/>
      <c r="N78" s="257"/>
      <c r="O78" s="257"/>
      <c r="P78" s="257"/>
      <c r="Q78" s="257"/>
      <c r="R78" s="257"/>
      <c r="S78" s="257"/>
      <c r="T78" s="258"/>
      <c r="AT78" s="259" t="s">
        <v>142</v>
      </c>
      <c r="AU78" s="259" t="s">
        <v>73</v>
      </c>
      <c r="AV78" s="12" t="s">
        <v>80</v>
      </c>
      <c r="AW78" s="12" t="s">
        <v>37</v>
      </c>
      <c r="AX78" s="12" t="s">
        <v>73</v>
      </c>
      <c r="AY78" s="259" t="s">
        <v>130</v>
      </c>
    </row>
    <row r="79" s="13" customFormat="1">
      <c r="B79" s="260"/>
      <c r="C79" s="261"/>
      <c r="D79" s="247" t="s">
        <v>142</v>
      </c>
      <c r="E79" s="262" t="s">
        <v>21</v>
      </c>
      <c r="F79" s="263" t="s">
        <v>80</v>
      </c>
      <c r="G79" s="261"/>
      <c r="H79" s="264">
        <v>1</v>
      </c>
      <c r="I79" s="265"/>
      <c r="J79" s="261"/>
      <c r="K79" s="261"/>
      <c r="L79" s="266"/>
      <c r="M79" s="267"/>
      <c r="N79" s="268"/>
      <c r="O79" s="268"/>
      <c r="P79" s="268"/>
      <c r="Q79" s="268"/>
      <c r="R79" s="268"/>
      <c r="S79" s="268"/>
      <c r="T79" s="269"/>
      <c r="AT79" s="270" t="s">
        <v>142</v>
      </c>
      <c r="AU79" s="270" t="s">
        <v>73</v>
      </c>
      <c r="AV79" s="13" t="s">
        <v>82</v>
      </c>
      <c r="AW79" s="13" t="s">
        <v>37</v>
      </c>
      <c r="AX79" s="13" t="s">
        <v>80</v>
      </c>
      <c r="AY79" s="270" t="s">
        <v>130</v>
      </c>
    </row>
    <row r="80" s="1" customFormat="1" ht="16.5" customHeight="1">
      <c r="B80" s="46"/>
      <c r="C80" s="235" t="s">
        <v>82</v>
      </c>
      <c r="D80" s="235" t="s">
        <v>133</v>
      </c>
      <c r="E80" s="236" t="s">
        <v>510</v>
      </c>
      <c r="F80" s="237" t="s">
        <v>511</v>
      </c>
      <c r="G80" s="238" t="s">
        <v>506</v>
      </c>
      <c r="H80" s="239">
        <v>1</v>
      </c>
      <c r="I80" s="240"/>
      <c r="J80" s="241">
        <f>ROUND(I80*H80,2)</f>
        <v>0</v>
      </c>
      <c r="K80" s="237" t="s">
        <v>507</v>
      </c>
      <c r="L80" s="72"/>
      <c r="M80" s="242" t="s">
        <v>21</v>
      </c>
      <c r="N80" s="243" t="s">
        <v>44</v>
      </c>
      <c r="O80" s="47"/>
      <c r="P80" s="244">
        <f>O80*H80</f>
        <v>0</v>
      </c>
      <c r="Q80" s="244">
        <v>0</v>
      </c>
      <c r="R80" s="244">
        <f>Q80*H80</f>
        <v>0</v>
      </c>
      <c r="S80" s="244">
        <v>0</v>
      </c>
      <c r="T80" s="245">
        <f>S80*H80</f>
        <v>0</v>
      </c>
      <c r="AR80" s="24" t="s">
        <v>138</v>
      </c>
      <c r="AT80" s="24" t="s">
        <v>133</v>
      </c>
      <c r="AU80" s="24" t="s">
        <v>73</v>
      </c>
      <c r="AY80" s="24" t="s">
        <v>130</v>
      </c>
      <c r="BE80" s="246">
        <f>IF(N80="základní",J80,0)</f>
        <v>0</v>
      </c>
      <c r="BF80" s="246">
        <f>IF(N80="snížená",J80,0)</f>
        <v>0</v>
      </c>
      <c r="BG80" s="246">
        <f>IF(N80="zákl. přenesená",J80,0)</f>
        <v>0</v>
      </c>
      <c r="BH80" s="246">
        <f>IF(N80="sníž. přenesená",J80,0)</f>
        <v>0</v>
      </c>
      <c r="BI80" s="246">
        <f>IF(N80="nulová",J80,0)</f>
        <v>0</v>
      </c>
      <c r="BJ80" s="24" t="s">
        <v>80</v>
      </c>
      <c r="BK80" s="246">
        <f>ROUND(I80*H80,2)</f>
        <v>0</v>
      </c>
      <c r="BL80" s="24" t="s">
        <v>138</v>
      </c>
      <c r="BM80" s="24" t="s">
        <v>512</v>
      </c>
    </row>
    <row r="81" s="13" customFormat="1">
      <c r="B81" s="260"/>
      <c r="C81" s="261"/>
      <c r="D81" s="247" t="s">
        <v>142</v>
      </c>
      <c r="E81" s="262" t="s">
        <v>21</v>
      </c>
      <c r="F81" s="263" t="s">
        <v>80</v>
      </c>
      <c r="G81" s="261"/>
      <c r="H81" s="264">
        <v>1</v>
      </c>
      <c r="I81" s="265"/>
      <c r="J81" s="261"/>
      <c r="K81" s="261"/>
      <c r="L81" s="266"/>
      <c r="M81" s="281"/>
      <c r="N81" s="282"/>
      <c r="O81" s="282"/>
      <c r="P81" s="282"/>
      <c r="Q81" s="282"/>
      <c r="R81" s="282"/>
      <c r="S81" s="282"/>
      <c r="T81" s="283"/>
      <c r="AT81" s="270" t="s">
        <v>142</v>
      </c>
      <c r="AU81" s="270" t="s">
        <v>73</v>
      </c>
      <c r="AV81" s="13" t="s">
        <v>82</v>
      </c>
      <c r="AW81" s="13" t="s">
        <v>37</v>
      </c>
      <c r="AX81" s="13" t="s">
        <v>80</v>
      </c>
      <c r="AY81" s="270" t="s">
        <v>130</v>
      </c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78"/>
      <c r="J82" s="68"/>
      <c r="K82" s="68"/>
      <c r="L82" s="72"/>
    </row>
  </sheetData>
  <sheetProtection sheet="1" autoFilter="0" formatColumns="0" formatRows="0" objects="1" scenarios="1" spinCount="100000" saltValue="8E75wA2sApTCuYdNvavPOEwKsjnHoFmLdLvXESRQShzNor+nYC1qqxy4QSP9fC34RhRN0Sq7Vxw1kDsBurF59g==" hashValue="x2BGim/WbTby9QfawCdvDmYnh5O97S1qXzA5XH348xWawaCtPD84IqzM/EmJexgRTXIF0muMlEUFB/XzOxyrhQ==" algorithmName="SHA-512" password="CC35"/>
  <autoFilter ref="C75:K81"/>
  <mergeCells count="10">
    <mergeCell ref="E7:H7"/>
    <mergeCell ref="E9:H9"/>
    <mergeCell ref="E24:H24"/>
    <mergeCell ref="E45:H45"/>
    <mergeCell ref="E47:H47"/>
    <mergeCell ref="J51:J52"/>
    <mergeCell ref="E66:H66"/>
    <mergeCell ref="E68:H68"/>
    <mergeCell ref="G1:H1"/>
    <mergeCell ref="L2:V2"/>
  </mergeCells>
  <hyperlinks>
    <hyperlink ref="F1:G1" location="C2" display="1) Krycí list soupisu"/>
    <hyperlink ref="G1:H1" location="C54" display="2) Rekapitulace"/>
    <hyperlink ref="J1" location="C75" display="3) Soupis prací"/>
    <hyperlink ref="L1:V1" location="'Rekapitulace zakázky'!C2" display="Rekapitulace zakázk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sheetFormatPr defaultRowHeight="13.5"/>
  <cols>
    <col min="1" max="1" width="8.33" style="295" customWidth="1"/>
    <col min="2" max="2" width="1.664063" style="295" customWidth="1"/>
    <col min="3" max="4" width="5" style="295" customWidth="1"/>
    <col min="5" max="5" width="11.67" style="295" customWidth="1"/>
    <col min="6" max="6" width="9.17" style="295" customWidth="1"/>
    <col min="7" max="7" width="5" style="295" customWidth="1"/>
    <col min="8" max="8" width="77.83" style="295" customWidth="1"/>
    <col min="9" max="10" width="20" style="295" customWidth="1"/>
    <col min="11" max="11" width="1.664063" style="295" customWidth="1"/>
  </cols>
  <sheetData>
    <row r="1" ht="37.5" customHeight="1"/>
    <row r="2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5" customFormat="1" ht="45" customHeight="1">
      <c r="B3" s="299"/>
      <c r="C3" s="300" t="s">
        <v>513</v>
      </c>
      <c r="D3" s="300"/>
      <c r="E3" s="300"/>
      <c r="F3" s="300"/>
      <c r="G3" s="300"/>
      <c r="H3" s="300"/>
      <c r="I3" s="300"/>
      <c r="J3" s="300"/>
      <c r="K3" s="301"/>
    </row>
    <row r="4" ht="25.5" customHeight="1">
      <c r="B4" s="302"/>
      <c r="C4" s="303" t="s">
        <v>514</v>
      </c>
      <c r="D4" s="303"/>
      <c r="E4" s="303"/>
      <c r="F4" s="303"/>
      <c r="G4" s="303"/>
      <c r="H4" s="303"/>
      <c r="I4" s="303"/>
      <c r="J4" s="303"/>
      <c r="K4" s="304"/>
    </row>
    <row r="5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ht="15" customHeight="1">
      <c r="B6" s="302"/>
      <c r="C6" s="306" t="s">
        <v>515</v>
      </c>
      <c r="D6" s="306"/>
      <c r="E6" s="306"/>
      <c r="F6" s="306"/>
      <c r="G6" s="306"/>
      <c r="H6" s="306"/>
      <c r="I6" s="306"/>
      <c r="J6" s="306"/>
      <c r="K6" s="304"/>
    </row>
    <row r="7" ht="15" customHeight="1">
      <c r="B7" s="307"/>
      <c r="C7" s="306" t="s">
        <v>516</v>
      </c>
      <c r="D7" s="306"/>
      <c r="E7" s="306"/>
      <c r="F7" s="306"/>
      <c r="G7" s="306"/>
      <c r="H7" s="306"/>
      <c r="I7" s="306"/>
      <c r="J7" s="306"/>
      <c r="K7" s="304"/>
    </row>
    <row r="8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ht="15" customHeight="1">
      <c r="B9" s="307"/>
      <c r="C9" s="306" t="s">
        <v>517</v>
      </c>
      <c r="D9" s="306"/>
      <c r="E9" s="306"/>
      <c r="F9" s="306"/>
      <c r="G9" s="306"/>
      <c r="H9" s="306"/>
      <c r="I9" s="306"/>
      <c r="J9" s="306"/>
      <c r="K9" s="304"/>
    </row>
    <row r="10" ht="15" customHeight="1">
      <c r="B10" s="307"/>
      <c r="C10" s="306"/>
      <c r="D10" s="306" t="s">
        <v>518</v>
      </c>
      <c r="E10" s="306"/>
      <c r="F10" s="306"/>
      <c r="G10" s="306"/>
      <c r="H10" s="306"/>
      <c r="I10" s="306"/>
      <c r="J10" s="306"/>
      <c r="K10" s="304"/>
    </row>
    <row r="11" ht="15" customHeight="1">
      <c r="B11" s="307"/>
      <c r="C11" s="308"/>
      <c r="D11" s="306" t="s">
        <v>519</v>
      </c>
      <c r="E11" s="306"/>
      <c r="F11" s="306"/>
      <c r="G11" s="306"/>
      <c r="H11" s="306"/>
      <c r="I11" s="306"/>
      <c r="J11" s="306"/>
      <c r="K11" s="304"/>
    </row>
    <row r="12" ht="12.75" customHeight="1">
      <c r="B12" s="307"/>
      <c r="C12" s="308"/>
      <c r="D12" s="308"/>
      <c r="E12" s="308"/>
      <c r="F12" s="308"/>
      <c r="G12" s="308"/>
      <c r="H12" s="308"/>
      <c r="I12" s="308"/>
      <c r="J12" s="308"/>
      <c r="K12" s="304"/>
    </row>
    <row r="13" ht="15" customHeight="1">
      <c r="B13" s="307"/>
      <c r="C13" s="308"/>
      <c r="D13" s="306" t="s">
        <v>520</v>
      </c>
      <c r="E13" s="306"/>
      <c r="F13" s="306"/>
      <c r="G13" s="306"/>
      <c r="H13" s="306"/>
      <c r="I13" s="306"/>
      <c r="J13" s="306"/>
      <c r="K13" s="304"/>
    </row>
    <row r="14" ht="15" customHeight="1">
      <c r="B14" s="307"/>
      <c r="C14" s="308"/>
      <c r="D14" s="306" t="s">
        <v>521</v>
      </c>
      <c r="E14" s="306"/>
      <c r="F14" s="306"/>
      <c r="G14" s="306"/>
      <c r="H14" s="306"/>
      <c r="I14" s="306"/>
      <c r="J14" s="306"/>
      <c r="K14" s="304"/>
    </row>
    <row r="15" ht="15" customHeight="1">
      <c r="B15" s="307"/>
      <c r="C15" s="308"/>
      <c r="D15" s="306" t="s">
        <v>522</v>
      </c>
      <c r="E15" s="306"/>
      <c r="F15" s="306"/>
      <c r="G15" s="306"/>
      <c r="H15" s="306"/>
      <c r="I15" s="306"/>
      <c r="J15" s="306"/>
      <c r="K15" s="304"/>
    </row>
    <row r="16" ht="15" customHeight="1">
      <c r="B16" s="307"/>
      <c r="C16" s="308"/>
      <c r="D16" s="308"/>
      <c r="E16" s="309" t="s">
        <v>79</v>
      </c>
      <c r="F16" s="306" t="s">
        <v>523</v>
      </c>
      <c r="G16" s="306"/>
      <c r="H16" s="306"/>
      <c r="I16" s="306"/>
      <c r="J16" s="306"/>
      <c r="K16" s="304"/>
    </row>
    <row r="17" ht="15" customHeight="1">
      <c r="B17" s="307"/>
      <c r="C17" s="308"/>
      <c r="D17" s="308"/>
      <c r="E17" s="309" t="s">
        <v>524</v>
      </c>
      <c r="F17" s="306" t="s">
        <v>525</v>
      </c>
      <c r="G17" s="306"/>
      <c r="H17" s="306"/>
      <c r="I17" s="306"/>
      <c r="J17" s="306"/>
      <c r="K17" s="304"/>
    </row>
    <row r="18" ht="15" customHeight="1">
      <c r="B18" s="307"/>
      <c r="C18" s="308"/>
      <c r="D18" s="308"/>
      <c r="E18" s="309" t="s">
        <v>526</v>
      </c>
      <c r="F18" s="306" t="s">
        <v>527</v>
      </c>
      <c r="G18" s="306"/>
      <c r="H18" s="306"/>
      <c r="I18" s="306"/>
      <c r="J18" s="306"/>
      <c r="K18" s="304"/>
    </row>
    <row r="19" ht="15" customHeight="1">
      <c r="B19" s="307"/>
      <c r="C19" s="308"/>
      <c r="D19" s="308"/>
      <c r="E19" s="309" t="s">
        <v>528</v>
      </c>
      <c r="F19" s="306" t="s">
        <v>529</v>
      </c>
      <c r="G19" s="306"/>
      <c r="H19" s="306"/>
      <c r="I19" s="306"/>
      <c r="J19" s="306"/>
      <c r="K19" s="304"/>
    </row>
    <row r="20" ht="15" customHeight="1">
      <c r="B20" s="307"/>
      <c r="C20" s="308"/>
      <c r="D20" s="308"/>
      <c r="E20" s="309" t="s">
        <v>530</v>
      </c>
      <c r="F20" s="306" t="s">
        <v>531</v>
      </c>
      <c r="G20" s="306"/>
      <c r="H20" s="306"/>
      <c r="I20" s="306"/>
      <c r="J20" s="306"/>
      <c r="K20" s="304"/>
    </row>
    <row r="21" ht="15" customHeight="1">
      <c r="B21" s="307"/>
      <c r="C21" s="308"/>
      <c r="D21" s="308"/>
      <c r="E21" s="309" t="s">
        <v>86</v>
      </c>
      <c r="F21" s="306" t="s">
        <v>532</v>
      </c>
      <c r="G21" s="306"/>
      <c r="H21" s="306"/>
      <c r="I21" s="306"/>
      <c r="J21" s="306"/>
      <c r="K21" s="304"/>
    </row>
    <row r="22" ht="12.75" customHeight="1">
      <c r="B22" s="307"/>
      <c r="C22" s="308"/>
      <c r="D22" s="308"/>
      <c r="E22" s="308"/>
      <c r="F22" s="308"/>
      <c r="G22" s="308"/>
      <c r="H22" s="308"/>
      <c r="I22" s="308"/>
      <c r="J22" s="308"/>
      <c r="K22" s="304"/>
    </row>
    <row r="23" ht="15" customHeight="1">
      <c r="B23" s="307"/>
      <c r="C23" s="306" t="s">
        <v>533</v>
      </c>
      <c r="D23" s="306"/>
      <c r="E23" s="306"/>
      <c r="F23" s="306"/>
      <c r="G23" s="306"/>
      <c r="H23" s="306"/>
      <c r="I23" s="306"/>
      <c r="J23" s="306"/>
      <c r="K23" s="304"/>
    </row>
    <row r="24" ht="15" customHeight="1">
      <c r="B24" s="307"/>
      <c r="C24" s="306" t="s">
        <v>534</v>
      </c>
      <c r="D24" s="306"/>
      <c r="E24" s="306"/>
      <c r="F24" s="306"/>
      <c r="G24" s="306"/>
      <c r="H24" s="306"/>
      <c r="I24" s="306"/>
      <c r="J24" s="306"/>
      <c r="K24" s="304"/>
    </row>
    <row r="25" ht="15" customHeight="1">
      <c r="B25" s="307"/>
      <c r="C25" s="306"/>
      <c r="D25" s="306" t="s">
        <v>535</v>
      </c>
      <c r="E25" s="306"/>
      <c r="F25" s="306"/>
      <c r="G25" s="306"/>
      <c r="H25" s="306"/>
      <c r="I25" s="306"/>
      <c r="J25" s="306"/>
      <c r="K25" s="304"/>
    </row>
    <row r="26" ht="15" customHeight="1">
      <c r="B26" s="307"/>
      <c r="C26" s="308"/>
      <c r="D26" s="306" t="s">
        <v>536</v>
      </c>
      <c r="E26" s="306"/>
      <c r="F26" s="306"/>
      <c r="G26" s="306"/>
      <c r="H26" s="306"/>
      <c r="I26" s="306"/>
      <c r="J26" s="306"/>
      <c r="K26" s="304"/>
    </row>
    <row r="27" ht="12.75" customHeight="1">
      <c r="B27" s="307"/>
      <c r="C27" s="308"/>
      <c r="D27" s="308"/>
      <c r="E27" s="308"/>
      <c r="F27" s="308"/>
      <c r="G27" s="308"/>
      <c r="H27" s="308"/>
      <c r="I27" s="308"/>
      <c r="J27" s="308"/>
      <c r="K27" s="304"/>
    </row>
    <row r="28" ht="15" customHeight="1">
      <c r="B28" s="307"/>
      <c r="C28" s="308"/>
      <c r="D28" s="306" t="s">
        <v>537</v>
      </c>
      <c r="E28" s="306"/>
      <c r="F28" s="306"/>
      <c r="G28" s="306"/>
      <c r="H28" s="306"/>
      <c r="I28" s="306"/>
      <c r="J28" s="306"/>
      <c r="K28" s="304"/>
    </row>
    <row r="29" ht="15" customHeight="1">
      <c r="B29" s="307"/>
      <c r="C29" s="308"/>
      <c r="D29" s="306" t="s">
        <v>538</v>
      </c>
      <c r="E29" s="306"/>
      <c r="F29" s="306"/>
      <c r="G29" s="306"/>
      <c r="H29" s="306"/>
      <c r="I29" s="306"/>
      <c r="J29" s="306"/>
      <c r="K29" s="304"/>
    </row>
    <row r="30" ht="12.75" customHeight="1">
      <c r="B30" s="307"/>
      <c r="C30" s="308"/>
      <c r="D30" s="308"/>
      <c r="E30" s="308"/>
      <c r="F30" s="308"/>
      <c r="G30" s="308"/>
      <c r="H30" s="308"/>
      <c r="I30" s="308"/>
      <c r="J30" s="308"/>
      <c r="K30" s="304"/>
    </row>
    <row r="31" ht="15" customHeight="1">
      <c r="B31" s="307"/>
      <c r="C31" s="308"/>
      <c r="D31" s="306" t="s">
        <v>539</v>
      </c>
      <c r="E31" s="306"/>
      <c r="F31" s="306"/>
      <c r="G31" s="306"/>
      <c r="H31" s="306"/>
      <c r="I31" s="306"/>
      <c r="J31" s="306"/>
      <c r="K31" s="304"/>
    </row>
    <row r="32" ht="15" customHeight="1">
      <c r="B32" s="307"/>
      <c r="C32" s="308"/>
      <c r="D32" s="306" t="s">
        <v>540</v>
      </c>
      <c r="E32" s="306"/>
      <c r="F32" s="306"/>
      <c r="G32" s="306"/>
      <c r="H32" s="306"/>
      <c r="I32" s="306"/>
      <c r="J32" s="306"/>
      <c r="K32" s="304"/>
    </row>
    <row r="33" ht="15" customHeight="1">
      <c r="B33" s="307"/>
      <c r="C33" s="308"/>
      <c r="D33" s="306" t="s">
        <v>541</v>
      </c>
      <c r="E33" s="306"/>
      <c r="F33" s="306"/>
      <c r="G33" s="306"/>
      <c r="H33" s="306"/>
      <c r="I33" s="306"/>
      <c r="J33" s="306"/>
      <c r="K33" s="304"/>
    </row>
    <row r="34" ht="15" customHeight="1">
      <c r="B34" s="307"/>
      <c r="C34" s="308"/>
      <c r="D34" s="306"/>
      <c r="E34" s="310" t="s">
        <v>115</v>
      </c>
      <c r="F34" s="306"/>
      <c r="G34" s="306" t="s">
        <v>542</v>
      </c>
      <c r="H34" s="306"/>
      <c r="I34" s="306"/>
      <c r="J34" s="306"/>
      <c r="K34" s="304"/>
    </row>
    <row r="35" ht="30.75" customHeight="1">
      <c r="B35" s="307"/>
      <c r="C35" s="308"/>
      <c r="D35" s="306"/>
      <c r="E35" s="310" t="s">
        <v>543</v>
      </c>
      <c r="F35" s="306"/>
      <c r="G35" s="306" t="s">
        <v>544</v>
      </c>
      <c r="H35" s="306"/>
      <c r="I35" s="306"/>
      <c r="J35" s="306"/>
      <c r="K35" s="304"/>
    </row>
    <row r="36" ht="15" customHeight="1">
      <c r="B36" s="307"/>
      <c r="C36" s="308"/>
      <c r="D36" s="306"/>
      <c r="E36" s="310" t="s">
        <v>54</v>
      </c>
      <c r="F36" s="306"/>
      <c r="G36" s="306" t="s">
        <v>545</v>
      </c>
      <c r="H36" s="306"/>
      <c r="I36" s="306"/>
      <c r="J36" s="306"/>
      <c r="K36" s="304"/>
    </row>
    <row r="37" ht="15" customHeight="1">
      <c r="B37" s="307"/>
      <c r="C37" s="308"/>
      <c r="D37" s="306"/>
      <c r="E37" s="310" t="s">
        <v>116</v>
      </c>
      <c r="F37" s="306"/>
      <c r="G37" s="306" t="s">
        <v>546</v>
      </c>
      <c r="H37" s="306"/>
      <c r="I37" s="306"/>
      <c r="J37" s="306"/>
      <c r="K37" s="304"/>
    </row>
    <row r="38" ht="15" customHeight="1">
      <c r="B38" s="307"/>
      <c r="C38" s="308"/>
      <c r="D38" s="306"/>
      <c r="E38" s="310" t="s">
        <v>117</v>
      </c>
      <c r="F38" s="306"/>
      <c r="G38" s="306" t="s">
        <v>547</v>
      </c>
      <c r="H38" s="306"/>
      <c r="I38" s="306"/>
      <c r="J38" s="306"/>
      <c r="K38" s="304"/>
    </row>
    <row r="39" ht="15" customHeight="1">
      <c r="B39" s="307"/>
      <c r="C39" s="308"/>
      <c r="D39" s="306"/>
      <c r="E39" s="310" t="s">
        <v>118</v>
      </c>
      <c r="F39" s="306"/>
      <c r="G39" s="306" t="s">
        <v>548</v>
      </c>
      <c r="H39" s="306"/>
      <c r="I39" s="306"/>
      <c r="J39" s="306"/>
      <c r="K39" s="304"/>
    </row>
    <row r="40" ht="15" customHeight="1">
      <c r="B40" s="307"/>
      <c r="C40" s="308"/>
      <c r="D40" s="306"/>
      <c r="E40" s="310" t="s">
        <v>549</v>
      </c>
      <c r="F40" s="306"/>
      <c r="G40" s="306" t="s">
        <v>550</v>
      </c>
      <c r="H40" s="306"/>
      <c r="I40" s="306"/>
      <c r="J40" s="306"/>
      <c r="K40" s="304"/>
    </row>
    <row r="41" ht="15" customHeight="1">
      <c r="B41" s="307"/>
      <c r="C41" s="308"/>
      <c r="D41" s="306"/>
      <c r="E41" s="310"/>
      <c r="F41" s="306"/>
      <c r="G41" s="306" t="s">
        <v>551</v>
      </c>
      <c r="H41" s="306"/>
      <c r="I41" s="306"/>
      <c r="J41" s="306"/>
      <c r="K41" s="304"/>
    </row>
    <row r="42" ht="15" customHeight="1">
      <c r="B42" s="307"/>
      <c r="C42" s="308"/>
      <c r="D42" s="306"/>
      <c r="E42" s="310" t="s">
        <v>552</v>
      </c>
      <c r="F42" s="306"/>
      <c r="G42" s="306" t="s">
        <v>553</v>
      </c>
      <c r="H42" s="306"/>
      <c r="I42" s="306"/>
      <c r="J42" s="306"/>
      <c r="K42" s="304"/>
    </row>
    <row r="43" ht="15" customHeight="1">
      <c r="B43" s="307"/>
      <c r="C43" s="308"/>
      <c r="D43" s="306"/>
      <c r="E43" s="310" t="s">
        <v>120</v>
      </c>
      <c r="F43" s="306"/>
      <c r="G43" s="306" t="s">
        <v>554</v>
      </c>
      <c r="H43" s="306"/>
      <c r="I43" s="306"/>
      <c r="J43" s="306"/>
      <c r="K43" s="304"/>
    </row>
    <row r="44" ht="12.75" customHeight="1">
      <c r="B44" s="307"/>
      <c r="C44" s="308"/>
      <c r="D44" s="306"/>
      <c r="E44" s="306"/>
      <c r="F44" s="306"/>
      <c r="G44" s="306"/>
      <c r="H44" s="306"/>
      <c r="I44" s="306"/>
      <c r="J44" s="306"/>
      <c r="K44" s="304"/>
    </row>
    <row r="45" ht="15" customHeight="1">
      <c r="B45" s="307"/>
      <c r="C45" s="308"/>
      <c r="D45" s="306" t="s">
        <v>555</v>
      </c>
      <c r="E45" s="306"/>
      <c r="F45" s="306"/>
      <c r="G45" s="306"/>
      <c r="H45" s="306"/>
      <c r="I45" s="306"/>
      <c r="J45" s="306"/>
      <c r="K45" s="304"/>
    </row>
    <row r="46" ht="15" customHeight="1">
      <c r="B46" s="307"/>
      <c r="C46" s="308"/>
      <c r="D46" s="308"/>
      <c r="E46" s="306" t="s">
        <v>556</v>
      </c>
      <c r="F46" s="306"/>
      <c r="G46" s="306"/>
      <c r="H46" s="306"/>
      <c r="I46" s="306"/>
      <c r="J46" s="306"/>
      <c r="K46" s="304"/>
    </row>
    <row r="47" ht="15" customHeight="1">
      <c r="B47" s="307"/>
      <c r="C47" s="308"/>
      <c r="D47" s="308"/>
      <c r="E47" s="306" t="s">
        <v>557</v>
      </c>
      <c r="F47" s="306"/>
      <c r="G47" s="306"/>
      <c r="H47" s="306"/>
      <c r="I47" s="306"/>
      <c r="J47" s="306"/>
      <c r="K47" s="304"/>
    </row>
    <row r="48" ht="15" customHeight="1">
      <c r="B48" s="307"/>
      <c r="C48" s="308"/>
      <c r="D48" s="308"/>
      <c r="E48" s="306" t="s">
        <v>558</v>
      </c>
      <c r="F48" s="306"/>
      <c r="G48" s="306"/>
      <c r="H48" s="306"/>
      <c r="I48" s="306"/>
      <c r="J48" s="306"/>
      <c r="K48" s="304"/>
    </row>
    <row r="49" ht="15" customHeight="1">
      <c r="B49" s="307"/>
      <c r="C49" s="308"/>
      <c r="D49" s="306" t="s">
        <v>559</v>
      </c>
      <c r="E49" s="306"/>
      <c r="F49" s="306"/>
      <c r="G49" s="306"/>
      <c r="H49" s="306"/>
      <c r="I49" s="306"/>
      <c r="J49" s="306"/>
      <c r="K49" s="304"/>
    </row>
    <row r="50" ht="25.5" customHeight="1">
      <c r="B50" s="302"/>
      <c r="C50" s="303" t="s">
        <v>560</v>
      </c>
      <c r="D50" s="303"/>
      <c r="E50" s="303"/>
      <c r="F50" s="303"/>
      <c r="G50" s="303"/>
      <c r="H50" s="303"/>
      <c r="I50" s="303"/>
      <c r="J50" s="303"/>
      <c r="K50" s="304"/>
    </row>
    <row r="51" ht="5.25" customHeight="1">
      <c r="B51" s="302"/>
      <c r="C51" s="305"/>
      <c r="D51" s="305"/>
      <c r="E51" s="305"/>
      <c r="F51" s="305"/>
      <c r="G51" s="305"/>
      <c r="H51" s="305"/>
      <c r="I51" s="305"/>
      <c r="J51" s="305"/>
      <c r="K51" s="304"/>
    </row>
    <row r="52" ht="15" customHeight="1">
      <c r="B52" s="302"/>
      <c r="C52" s="306" t="s">
        <v>561</v>
      </c>
      <c r="D52" s="306"/>
      <c r="E52" s="306"/>
      <c r="F52" s="306"/>
      <c r="G52" s="306"/>
      <c r="H52" s="306"/>
      <c r="I52" s="306"/>
      <c r="J52" s="306"/>
      <c r="K52" s="304"/>
    </row>
    <row r="53" ht="15" customHeight="1">
      <c r="B53" s="302"/>
      <c r="C53" s="306" t="s">
        <v>562</v>
      </c>
      <c r="D53" s="306"/>
      <c r="E53" s="306"/>
      <c r="F53" s="306"/>
      <c r="G53" s="306"/>
      <c r="H53" s="306"/>
      <c r="I53" s="306"/>
      <c r="J53" s="306"/>
      <c r="K53" s="304"/>
    </row>
    <row r="54" ht="12.75" customHeight="1">
      <c r="B54" s="302"/>
      <c r="C54" s="306"/>
      <c r="D54" s="306"/>
      <c r="E54" s="306"/>
      <c r="F54" s="306"/>
      <c r="G54" s="306"/>
      <c r="H54" s="306"/>
      <c r="I54" s="306"/>
      <c r="J54" s="306"/>
      <c r="K54" s="304"/>
    </row>
    <row r="55" ht="15" customHeight="1">
      <c r="B55" s="302"/>
      <c r="C55" s="306" t="s">
        <v>563</v>
      </c>
      <c r="D55" s="306"/>
      <c r="E55" s="306"/>
      <c r="F55" s="306"/>
      <c r="G55" s="306"/>
      <c r="H55" s="306"/>
      <c r="I55" s="306"/>
      <c r="J55" s="306"/>
      <c r="K55" s="304"/>
    </row>
    <row r="56" ht="15" customHeight="1">
      <c r="B56" s="302"/>
      <c r="C56" s="308"/>
      <c r="D56" s="306" t="s">
        <v>564</v>
      </c>
      <c r="E56" s="306"/>
      <c r="F56" s="306"/>
      <c r="G56" s="306"/>
      <c r="H56" s="306"/>
      <c r="I56" s="306"/>
      <c r="J56" s="306"/>
      <c r="K56" s="304"/>
    </row>
    <row r="57" ht="15" customHeight="1">
      <c r="B57" s="302"/>
      <c r="C57" s="308"/>
      <c r="D57" s="306" t="s">
        <v>565</v>
      </c>
      <c r="E57" s="306"/>
      <c r="F57" s="306"/>
      <c r="G57" s="306"/>
      <c r="H57" s="306"/>
      <c r="I57" s="306"/>
      <c r="J57" s="306"/>
      <c r="K57" s="304"/>
    </row>
    <row r="58" ht="15" customHeight="1">
      <c r="B58" s="302"/>
      <c r="C58" s="308"/>
      <c r="D58" s="306" t="s">
        <v>566</v>
      </c>
      <c r="E58" s="306"/>
      <c r="F58" s="306"/>
      <c r="G58" s="306"/>
      <c r="H58" s="306"/>
      <c r="I58" s="306"/>
      <c r="J58" s="306"/>
      <c r="K58" s="304"/>
    </row>
    <row r="59" ht="15" customHeight="1">
      <c r="B59" s="302"/>
      <c r="C59" s="308"/>
      <c r="D59" s="306" t="s">
        <v>567</v>
      </c>
      <c r="E59" s="306"/>
      <c r="F59" s="306"/>
      <c r="G59" s="306"/>
      <c r="H59" s="306"/>
      <c r="I59" s="306"/>
      <c r="J59" s="306"/>
      <c r="K59" s="304"/>
    </row>
    <row r="60" ht="15" customHeight="1">
      <c r="B60" s="302"/>
      <c r="C60" s="308"/>
      <c r="D60" s="311" t="s">
        <v>568</v>
      </c>
      <c r="E60" s="311"/>
      <c r="F60" s="311"/>
      <c r="G60" s="311"/>
      <c r="H60" s="311"/>
      <c r="I60" s="311"/>
      <c r="J60" s="311"/>
      <c r="K60" s="304"/>
    </row>
    <row r="61" ht="15" customHeight="1">
      <c r="B61" s="302"/>
      <c r="C61" s="308"/>
      <c r="D61" s="306" t="s">
        <v>569</v>
      </c>
      <c r="E61" s="306"/>
      <c r="F61" s="306"/>
      <c r="G61" s="306"/>
      <c r="H61" s="306"/>
      <c r="I61" s="306"/>
      <c r="J61" s="306"/>
      <c r="K61" s="304"/>
    </row>
    <row r="62" ht="12.75" customHeight="1">
      <c r="B62" s="302"/>
      <c r="C62" s="308"/>
      <c r="D62" s="308"/>
      <c r="E62" s="312"/>
      <c r="F62" s="308"/>
      <c r="G62" s="308"/>
      <c r="H62" s="308"/>
      <c r="I62" s="308"/>
      <c r="J62" s="308"/>
      <c r="K62" s="304"/>
    </row>
    <row r="63" ht="15" customHeight="1">
      <c r="B63" s="302"/>
      <c r="C63" s="308"/>
      <c r="D63" s="306" t="s">
        <v>570</v>
      </c>
      <c r="E63" s="306"/>
      <c r="F63" s="306"/>
      <c r="G63" s="306"/>
      <c r="H63" s="306"/>
      <c r="I63" s="306"/>
      <c r="J63" s="306"/>
      <c r="K63" s="304"/>
    </row>
    <row r="64" ht="15" customHeight="1">
      <c r="B64" s="302"/>
      <c r="C64" s="308"/>
      <c r="D64" s="311" t="s">
        <v>571</v>
      </c>
      <c r="E64" s="311"/>
      <c r="F64" s="311"/>
      <c r="G64" s="311"/>
      <c r="H64" s="311"/>
      <c r="I64" s="311"/>
      <c r="J64" s="311"/>
      <c r="K64" s="304"/>
    </row>
    <row r="65" ht="15" customHeight="1">
      <c r="B65" s="302"/>
      <c r="C65" s="308"/>
      <c r="D65" s="306" t="s">
        <v>572</v>
      </c>
      <c r="E65" s="306"/>
      <c r="F65" s="306"/>
      <c r="G65" s="306"/>
      <c r="H65" s="306"/>
      <c r="I65" s="306"/>
      <c r="J65" s="306"/>
      <c r="K65" s="304"/>
    </row>
    <row r="66" ht="15" customHeight="1">
      <c r="B66" s="302"/>
      <c r="C66" s="308"/>
      <c r="D66" s="306" t="s">
        <v>573</v>
      </c>
      <c r="E66" s="306"/>
      <c r="F66" s="306"/>
      <c r="G66" s="306"/>
      <c r="H66" s="306"/>
      <c r="I66" s="306"/>
      <c r="J66" s="306"/>
      <c r="K66" s="304"/>
    </row>
    <row r="67" ht="15" customHeight="1">
      <c r="B67" s="302"/>
      <c r="C67" s="308"/>
      <c r="D67" s="306" t="s">
        <v>574</v>
      </c>
      <c r="E67" s="306"/>
      <c r="F67" s="306"/>
      <c r="G67" s="306"/>
      <c r="H67" s="306"/>
      <c r="I67" s="306"/>
      <c r="J67" s="306"/>
      <c r="K67" s="304"/>
    </row>
    <row r="68" ht="15" customHeight="1">
      <c r="B68" s="302"/>
      <c r="C68" s="308"/>
      <c r="D68" s="306" t="s">
        <v>575</v>
      </c>
      <c r="E68" s="306"/>
      <c r="F68" s="306"/>
      <c r="G68" s="306"/>
      <c r="H68" s="306"/>
      <c r="I68" s="306"/>
      <c r="J68" s="306"/>
      <c r="K68" s="304"/>
    </row>
    <row r="69" ht="12.75" customHeight="1">
      <c r="B69" s="313"/>
      <c r="C69" s="314"/>
      <c r="D69" s="314"/>
      <c r="E69" s="314"/>
      <c r="F69" s="314"/>
      <c r="G69" s="314"/>
      <c r="H69" s="314"/>
      <c r="I69" s="314"/>
      <c r="J69" s="314"/>
      <c r="K69" s="315"/>
    </row>
    <row r="70" ht="18.75" customHeight="1">
      <c r="B70" s="316"/>
      <c r="C70" s="316"/>
      <c r="D70" s="316"/>
      <c r="E70" s="316"/>
      <c r="F70" s="316"/>
      <c r="G70" s="316"/>
      <c r="H70" s="316"/>
      <c r="I70" s="316"/>
      <c r="J70" s="316"/>
      <c r="K70" s="317"/>
    </row>
    <row r="71" ht="18.75" customHeight="1">
      <c r="B71" s="317"/>
      <c r="C71" s="317"/>
      <c r="D71" s="317"/>
      <c r="E71" s="317"/>
      <c r="F71" s="317"/>
      <c r="G71" s="317"/>
      <c r="H71" s="317"/>
      <c r="I71" s="317"/>
      <c r="J71" s="317"/>
      <c r="K71" s="317"/>
    </row>
    <row r="72" ht="7.5" customHeight="1">
      <c r="B72" s="318"/>
      <c r="C72" s="319"/>
      <c r="D72" s="319"/>
      <c r="E72" s="319"/>
      <c r="F72" s="319"/>
      <c r="G72" s="319"/>
      <c r="H72" s="319"/>
      <c r="I72" s="319"/>
      <c r="J72" s="319"/>
      <c r="K72" s="320"/>
    </row>
    <row r="73" ht="45" customHeight="1">
      <c r="B73" s="321"/>
      <c r="C73" s="322" t="s">
        <v>576</v>
      </c>
      <c r="D73" s="322"/>
      <c r="E73" s="322"/>
      <c r="F73" s="322"/>
      <c r="G73" s="322"/>
      <c r="H73" s="322"/>
      <c r="I73" s="322"/>
      <c r="J73" s="322"/>
      <c r="K73" s="323"/>
    </row>
    <row r="74" ht="17.25" customHeight="1">
      <c r="B74" s="321"/>
      <c r="C74" s="324" t="s">
        <v>577</v>
      </c>
      <c r="D74" s="324"/>
      <c r="E74" s="324"/>
      <c r="F74" s="324" t="s">
        <v>578</v>
      </c>
      <c r="G74" s="325"/>
      <c r="H74" s="324" t="s">
        <v>116</v>
      </c>
      <c r="I74" s="324" t="s">
        <v>58</v>
      </c>
      <c r="J74" s="324" t="s">
        <v>579</v>
      </c>
      <c r="K74" s="323"/>
    </row>
    <row r="75" ht="17.25" customHeight="1">
      <c r="B75" s="321"/>
      <c r="C75" s="326" t="s">
        <v>580</v>
      </c>
      <c r="D75" s="326"/>
      <c r="E75" s="326"/>
      <c r="F75" s="327" t="s">
        <v>581</v>
      </c>
      <c r="G75" s="328"/>
      <c r="H75" s="326"/>
      <c r="I75" s="326"/>
      <c r="J75" s="326" t="s">
        <v>582</v>
      </c>
      <c r="K75" s="323"/>
    </row>
    <row r="76" ht="5.25" customHeight="1">
      <c r="B76" s="321"/>
      <c r="C76" s="329"/>
      <c r="D76" s="329"/>
      <c r="E76" s="329"/>
      <c r="F76" s="329"/>
      <c r="G76" s="330"/>
      <c r="H76" s="329"/>
      <c r="I76" s="329"/>
      <c r="J76" s="329"/>
      <c r="K76" s="323"/>
    </row>
    <row r="77" ht="15" customHeight="1">
      <c r="B77" s="321"/>
      <c r="C77" s="310" t="s">
        <v>54</v>
      </c>
      <c r="D77" s="329"/>
      <c r="E77" s="329"/>
      <c r="F77" s="331" t="s">
        <v>583</v>
      </c>
      <c r="G77" s="330"/>
      <c r="H77" s="310" t="s">
        <v>584</v>
      </c>
      <c r="I77" s="310" t="s">
        <v>585</v>
      </c>
      <c r="J77" s="310">
        <v>20</v>
      </c>
      <c r="K77" s="323"/>
    </row>
    <row r="78" ht="15" customHeight="1">
      <c r="B78" s="321"/>
      <c r="C78" s="310" t="s">
        <v>586</v>
      </c>
      <c r="D78" s="310"/>
      <c r="E78" s="310"/>
      <c r="F78" s="331" t="s">
        <v>583</v>
      </c>
      <c r="G78" s="330"/>
      <c r="H78" s="310" t="s">
        <v>587</v>
      </c>
      <c r="I78" s="310" t="s">
        <v>585</v>
      </c>
      <c r="J78" s="310">
        <v>120</v>
      </c>
      <c r="K78" s="323"/>
    </row>
    <row r="79" ht="15" customHeight="1">
      <c r="B79" s="332"/>
      <c r="C79" s="310" t="s">
        <v>588</v>
      </c>
      <c r="D79" s="310"/>
      <c r="E79" s="310"/>
      <c r="F79" s="331" t="s">
        <v>589</v>
      </c>
      <c r="G79" s="330"/>
      <c r="H79" s="310" t="s">
        <v>590</v>
      </c>
      <c r="I79" s="310" t="s">
        <v>585</v>
      </c>
      <c r="J79" s="310">
        <v>50</v>
      </c>
      <c r="K79" s="323"/>
    </row>
    <row r="80" ht="15" customHeight="1">
      <c r="B80" s="332"/>
      <c r="C80" s="310" t="s">
        <v>591</v>
      </c>
      <c r="D80" s="310"/>
      <c r="E80" s="310"/>
      <c r="F80" s="331" t="s">
        <v>583</v>
      </c>
      <c r="G80" s="330"/>
      <c r="H80" s="310" t="s">
        <v>592</v>
      </c>
      <c r="I80" s="310" t="s">
        <v>593</v>
      </c>
      <c r="J80" s="310"/>
      <c r="K80" s="323"/>
    </row>
    <row r="81" ht="15" customHeight="1">
      <c r="B81" s="332"/>
      <c r="C81" s="333" t="s">
        <v>594</v>
      </c>
      <c r="D81" s="333"/>
      <c r="E81" s="333"/>
      <c r="F81" s="334" t="s">
        <v>589</v>
      </c>
      <c r="G81" s="333"/>
      <c r="H81" s="333" t="s">
        <v>595</v>
      </c>
      <c r="I81" s="333" t="s">
        <v>585</v>
      </c>
      <c r="J81" s="333">
        <v>15</v>
      </c>
      <c r="K81" s="323"/>
    </row>
    <row r="82" ht="15" customHeight="1">
      <c r="B82" s="332"/>
      <c r="C82" s="333" t="s">
        <v>596</v>
      </c>
      <c r="D82" s="333"/>
      <c r="E82" s="333"/>
      <c r="F82" s="334" t="s">
        <v>589</v>
      </c>
      <c r="G82" s="333"/>
      <c r="H82" s="333" t="s">
        <v>597</v>
      </c>
      <c r="I82" s="333" t="s">
        <v>585</v>
      </c>
      <c r="J82" s="333">
        <v>15</v>
      </c>
      <c r="K82" s="323"/>
    </row>
    <row r="83" ht="15" customHeight="1">
      <c r="B83" s="332"/>
      <c r="C83" s="333" t="s">
        <v>598</v>
      </c>
      <c r="D83" s="333"/>
      <c r="E83" s="333"/>
      <c r="F83" s="334" t="s">
        <v>589</v>
      </c>
      <c r="G83" s="333"/>
      <c r="H83" s="333" t="s">
        <v>599</v>
      </c>
      <c r="I83" s="333" t="s">
        <v>585</v>
      </c>
      <c r="J83" s="333">
        <v>20</v>
      </c>
      <c r="K83" s="323"/>
    </row>
    <row r="84" ht="15" customHeight="1">
      <c r="B84" s="332"/>
      <c r="C84" s="333" t="s">
        <v>600</v>
      </c>
      <c r="D84" s="333"/>
      <c r="E84" s="333"/>
      <c r="F84" s="334" t="s">
        <v>589</v>
      </c>
      <c r="G84" s="333"/>
      <c r="H84" s="333" t="s">
        <v>601</v>
      </c>
      <c r="I84" s="333" t="s">
        <v>585</v>
      </c>
      <c r="J84" s="333">
        <v>20</v>
      </c>
      <c r="K84" s="323"/>
    </row>
    <row r="85" ht="15" customHeight="1">
      <c r="B85" s="332"/>
      <c r="C85" s="310" t="s">
        <v>602</v>
      </c>
      <c r="D85" s="310"/>
      <c r="E85" s="310"/>
      <c r="F85" s="331" t="s">
        <v>589</v>
      </c>
      <c r="G85" s="330"/>
      <c r="H85" s="310" t="s">
        <v>603</v>
      </c>
      <c r="I85" s="310" t="s">
        <v>585</v>
      </c>
      <c r="J85" s="310">
        <v>50</v>
      </c>
      <c r="K85" s="323"/>
    </row>
    <row r="86" ht="15" customHeight="1">
      <c r="B86" s="332"/>
      <c r="C86" s="310" t="s">
        <v>604</v>
      </c>
      <c r="D86" s="310"/>
      <c r="E86" s="310"/>
      <c r="F86" s="331" t="s">
        <v>589</v>
      </c>
      <c r="G86" s="330"/>
      <c r="H86" s="310" t="s">
        <v>605</v>
      </c>
      <c r="I86" s="310" t="s">
        <v>585</v>
      </c>
      <c r="J86" s="310">
        <v>20</v>
      </c>
      <c r="K86" s="323"/>
    </row>
    <row r="87" ht="15" customHeight="1">
      <c r="B87" s="332"/>
      <c r="C87" s="310" t="s">
        <v>606</v>
      </c>
      <c r="D87" s="310"/>
      <c r="E87" s="310"/>
      <c r="F87" s="331" t="s">
        <v>589</v>
      </c>
      <c r="G87" s="330"/>
      <c r="H87" s="310" t="s">
        <v>607</v>
      </c>
      <c r="I87" s="310" t="s">
        <v>585</v>
      </c>
      <c r="J87" s="310">
        <v>20</v>
      </c>
      <c r="K87" s="323"/>
    </row>
    <row r="88" ht="15" customHeight="1">
      <c r="B88" s="332"/>
      <c r="C88" s="310" t="s">
        <v>608</v>
      </c>
      <c r="D88" s="310"/>
      <c r="E88" s="310"/>
      <c r="F88" s="331" t="s">
        <v>589</v>
      </c>
      <c r="G88" s="330"/>
      <c r="H88" s="310" t="s">
        <v>609</v>
      </c>
      <c r="I88" s="310" t="s">
        <v>585</v>
      </c>
      <c r="J88" s="310">
        <v>50</v>
      </c>
      <c r="K88" s="323"/>
    </row>
    <row r="89" ht="15" customHeight="1">
      <c r="B89" s="332"/>
      <c r="C89" s="310" t="s">
        <v>610</v>
      </c>
      <c r="D89" s="310"/>
      <c r="E89" s="310"/>
      <c r="F89" s="331" t="s">
        <v>589</v>
      </c>
      <c r="G89" s="330"/>
      <c r="H89" s="310" t="s">
        <v>610</v>
      </c>
      <c r="I89" s="310" t="s">
        <v>585</v>
      </c>
      <c r="J89" s="310">
        <v>50</v>
      </c>
      <c r="K89" s="323"/>
    </row>
    <row r="90" ht="15" customHeight="1">
      <c r="B90" s="332"/>
      <c r="C90" s="310" t="s">
        <v>121</v>
      </c>
      <c r="D90" s="310"/>
      <c r="E90" s="310"/>
      <c r="F90" s="331" t="s">
        <v>589</v>
      </c>
      <c r="G90" s="330"/>
      <c r="H90" s="310" t="s">
        <v>611</v>
      </c>
      <c r="I90" s="310" t="s">
        <v>585</v>
      </c>
      <c r="J90" s="310">
        <v>255</v>
      </c>
      <c r="K90" s="323"/>
    </row>
    <row r="91" ht="15" customHeight="1">
      <c r="B91" s="332"/>
      <c r="C91" s="310" t="s">
        <v>612</v>
      </c>
      <c r="D91" s="310"/>
      <c r="E91" s="310"/>
      <c r="F91" s="331" t="s">
        <v>583</v>
      </c>
      <c r="G91" s="330"/>
      <c r="H91" s="310" t="s">
        <v>613</v>
      </c>
      <c r="I91" s="310" t="s">
        <v>614</v>
      </c>
      <c r="J91" s="310"/>
      <c r="K91" s="323"/>
    </row>
    <row r="92" ht="15" customHeight="1">
      <c r="B92" s="332"/>
      <c r="C92" s="310" t="s">
        <v>615</v>
      </c>
      <c r="D92" s="310"/>
      <c r="E92" s="310"/>
      <c r="F92" s="331" t="s">
        <v>583</v>
      </c>
      <c r="G92" s="330"/>
      <c r="H92" s="310" t="s">
        <v>616</v>
      </c>
      <c r="I92" s="310" t="s">
        <v>617</v>
      </c>
      <c r="J92" s="310"/>
      <c r="K92" s="323"/>
    </row>
    <row r="93" ht="15" customHeight="1">
      <c r="B93" s="332"/>
      <c r="C93" s="310" t="s">
        <v>618</v>
      </c>
      <c r="D93" s="310"/>
      <c r="E93" s="310"/>
      <c r="F93" s="331" t="s">
        <v>583</v>
      </c>
      <c r="G93" s="330"/>
      <c r="H93" s="310" t="s">
        <v>618</v>
      </c>
      <c r="I93" s="310" t="s">
        <v>617</v>
      </c>
      <c r="J93" s="310"/>
      <c r="K93" s="323"/>
    </row>
    <row r="94" ht="15" customHeight="1">
      <c r="B94" s="332"/>
      <c r="C94" s="310" t="s">
        <v>39</v>
      </c>
      <c r="D94" s="310"/>
      <c r="E94" s="310"/>
      <c r="F94" s="331" t="s">
        <v>583</v>
      </c>
      <c r="G94" s="330"/>
      <c r="H94" s="310" t="s">
        <v>619</v>
      </c>
      <c r="I94" s="310" t="s">
        <v>617</v>
      </c>
      <c r="J94" s="310"/>
      <c r="K94" s="323"/>
    </row>
    <row r="95" ht="15" customHeight="1">
      <c r="B95" s="332"/>
      <c r="C95" s="310" t="s">
        <v>49</v>
      </c>
      <c r="D95" s="310"/>
      <c r="E95" s="310"/>
      <c r="F95" s="331" t="s">
        <v>583</v>
      </c>
      <c r="G95" s="330"/>
      <c r="H95" s="310" t="s">
        <v>620</v>
      </c>
      <c r="I95" s="310" t="s">
        <v>617</v>
      </c>
      <c r="J95" s="310"/>
      <c r="K95" s="323"/>
    </row>
    <row r="96" ht="15" customHeight="1">
      <c r="B96" s="335"/>
      <c r="C96" s="336"/>
      <c r="D96" s="336"/>
      <c r="E96" s="336"/>
      <c r="F96" s="336"/>
      <c r="G96" s="336"/>
      <c r="H96" s="336"/>
      <c r="I96" s="336"/>
      <c r="J96" s="336"/>
      <c r="K96" s="337"/>
    </row>
    <row r="97" ht="18.75" customHeight="1">
      <c r="B97" s="338"/>
      <c r="C97" s="339"/>
      <c r="D97" s="339"/>
      <c r="E97" s="339"/>
      <c r="F97" s="339"/>
      <c r="G97" s="339"/>
      <c r="H97" s="339"/>
      <c r="I97" s="339"/>
      <c r="J97" s="339"/>
      <c r="K97" s="338"/>
    </row>
    <row r="98" ht="18.75" customHeight="1">
      <c r="B98" s="317"/>
      <c r="C98" s="317"/>
      <c r="D98" s="317"/>
      <c r="E98" s="317"/>
      <c r="F98" s="317"/>
      <c r="G98" s="317"/>
      <c r="H98" s="317"/>
      <c r="I98" s="317"/>
      <c r="J98" s="317"/>
      <c r="K98" s="317"/>
    </row>
    <row r="99" ht="7.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20"/>
    </row>
    <row r="100" ht="45" customHeight="1">
      <c r="B100" s="321"/>
      <c r="C100" s="322" t="s">
        <v>621</v>
      </c>
      <c r="D100" s="322"/>
      <c r="E100" s="322"/>
      <c r="F100" s="322"/>
      <c r="G100" s="322"/>
      <c r="H100" s="322"/>
      <c r="I100" s="322"/>
      <c r="J100" s="322"/>
      <c r="K100" s="323"/>
    </row>
    <row r="101" ht="17.25" customHeight="1">
      <c r="B101" s="321"/>
      <c r="C101" s="324" t="s">
        <v>577</v>
      </c>
      <c r="D101" s="324"/>
      <c r="E101" s="324"/>
      <c r="F101" s="324" t="s">
        <v>578</v>
      </c>
      <c r="G101" s="325"/>
      <c r="H101" s="324" t="s">
        <v>116</v>
      </c>
      <c r="I101" s="324" t="s">
        <v>58</v>
      </c>
      <c r="J101" s="324" t="s">
        <v>579</v>
      </c>
      <c r="K101" s="323"/>
    </row>
    <row r="102" ht="17.25" customHeight="1">
      <c r="B102" s="321"/>
      <c r="C102" s="326" t="s">
        <v>580</v>
      </c>
      <c r="D102" s="326"/>
      <c r="E102" s="326"/>
      <c r="F102" s="327" t="s">
        <v>581</v>
      </c>
      <c r="G102" s="328"/>
      <c r="H102" s="326"/>
      <c r="I102" s="326"/>
      <c r="J102" s="326" t="s">
        <v>582</v>
      </c>
      <c r="K102" s="323"/>
    </row>
    <row r="103" ht="5.25" customHeight="1">
      <c r="B103" s="321"/>
      <c r="C103" s="324"/>
      <c r="D103" s="324"/>
      <c r="E103" s="324"/>
      <c r="F103" s="324"/>
      <c r="G103" s="340"/>
      <c r="H103" s="324"/>
      <c r="I103" s="324"/>
      <c r="J103" s="324"/>
      <c r="K103" s="323"/>
    </row>
    <row r="104" ht="15" customHeight="1">
      <c r="B104" s="321"/>
      <c r="C104" s="310" t="s">
        <v>54</v>
      </c>
      <c r="D104" s="329"/>
      <c r="E104" s="329"/>
      <c r="F104" s="331" t="s">
        <v>583</v>
      </c>
      <c r="G104" s="340"/>
      <c r="H104" s="310" t="s">
        <v>622</v>
      </c>
      <c r="I104" s="310" t="s">
        <v>585</v>
      </c>
      <c r="J104" s="310">
        <v>20</v>
      </c>
      <c r="K104" s="323"/>
    </row>
    <row r="105" ht="15" customHeight="1">
      <c r="B105" s="321"/>
      <c r="C105" s="310" t="s">
        <v>586</v>
      </c>
      <c r="D105" s="310"/>
      <c r="E105" s="310"/>
      <c r="F105" s="331" t="s">
        <v>583</v>
      </c>
      <c r="G105" s="310"/>
      <c r="H105" s="310" t="s">
        <v>622</v>
      </c>
      <c r="I105" s="310" t="s">
        <v>585</v>
      </c>
      <c r="J105" s="310">
        <v>120</v>
      </c>
      <c r="K105" s="323"/>
    </row>
    <row r="106" ht="15" customHeight="1">
      <c r="B106" s="332"/>
      <c r="C106" s="310" t="s">
        <v>588</v>
      </c>
      <c r="D106" s="310"/>
      <c r="E106" s="310"/>
      <c r="F106" s="331" t="s">
        <v>589</v>
      </c>
      <c r="G106" s="310"/>
      <c r="H106" s="310" t="s">
        <v>622</v>
      </c>
      <c r="I106" s="310" t="s">
        <v>585</v>
      </c>
      <c r="J106" s="310">
        <v>50</v>
      </c>
      <c r="K106" s="323"/>
    </row>
    <row r="107" ht="15" customHeight="1">
      <c r="B107" s="332"/>
      <c r="C107" s="310" t="s">
        <v>591</v>
      </c>
      <c r="D107" s="310"/>
      <c r="E107" s="310"/>
      <c r="F107" s="331" t="s">
        <v>583</v>
      </c>
      <c r="G107" s="310"/>
      <c r="H107" s="310" t="s">
        <v>622</v>
      </c>
      <c r="I107" s="310" t="s">
        <v>593</v>
      </c>
      <c r="J107" s="310"/>
      <c r="K107" s="323"/>
    </row>
    <row r="108" ht="15" customHeight="1">
      <c r="B108" s="332"/>
      <c r="C108" s="310" t="s">
        <v>602</v>
      </c>
      <c r="D108" s="310"/>
      <c r="E108" s="310"/>
      <c r="F108" s="331" t="s">
        <v>589</v>
      </c>
      <c r="G108" s="310"/>
      <c r="H108" s="310" t="s">
        <v>622</v>
      </c>
      <c r="I108" s="310" t="s">
        <v>585</v>
      </c>
      <c r="J108" s="310">
        <v>50</v>
      </c>
      <c r="K108" s="323"/>
    </row>
    <row r="109" ht="15" customHeight="1">
      <c r="B109" s="332"/>
      <c r="C109" s="310" t="s">
        <v>610</v>
      </c>
      <c r="D109" s="310"/>
      <c r="E109" s="310"/>
      <c r="F109" s="331" t="s">
        <v>589</v>
      </c>
      <c r="G109" s="310"/>
      <c r="H109" s="310" t="s">
        <v>622</v>
      </c>
      <c r="I109" s="310" t="s">
        <v>585</v>
      </c>
      <c r="J109" s="310">
        <v>50</v>
      </c>
      <c r="K109" s="323"/>
    </row>
    <row r="110" ht="15" customHeight="1">
      <c r="B110" s="332"/>
      <c r="C110" s="310" t="s">
        <v>608</v>
      </c>
      <c r="D110" s="310"/>
      <c r="E110" s="310"/>
      <c r="F110" s="331" t="s">
        <v>589</v>
      </c>
      <c r="G110" s="310"/>
      <c r="H110" s="310" t="s">
        <v>622</v>
      </c>
      <c r="I110" s="310" t="s">
        <v>585</v>
      </c>
      <c r="J110" s="310">
        <v>50</v>
      </c>
      <c r="K110" s="323"/>
    </row>
    <row r="111" ht="15" customHeight="1">
      <c r="B111" s="332"/>
      <c r="C111" s="310" t="s">
        <v>54</v>
      </c>
      <c r="D111" s="310"/>
      <c r="E111" s="310"/>
      <c r="F111" s="331" t="s">
        <v>583</v>
      </c>
      <c r="G111" s="310"/>
      <c r="H111" s="310" t="s">
        <v>623</v>
      </c>
      <c r="I111" s="310" t="s">
        <v>585</v>
      </c>
      <c r="J111" s="310">
        <v>20</v>
      </c>
      <c r="K111" s="323"/>
    </row>
    <row r="112" ht="15" customHeight="1">
      <c r="B112" s="332"/>
      <c r="C112" s="310" t="s">
        <v>624</v>
      </c>
      <c r="D112" s="310"/>
      <c r="E112" s="310"/>
      <c r="F112" s="331" t="s">
        <v>583</v>
      </c>
      <c r="G112" s="310"/>
      <c r="H112" s="310" t="s">
        <v>625</v>
      </c>
      <c r="I112" s="310" t="s">
        <v>585</v>
      </c>
      <c r="J112" s="310">
        <v>120</v>
      </c>
      <c r="K112" s="323"/>
    </row>
    <row r="113" ht="15" customHeight="1">
      <c r="B113" s="332"/>
      <c r="C113" s="310" t="s">
        <v>39</v>
      </c>
      <c r="D113" s="310"/>
      <c r="E113" s="310"/>
      <c r="F113" s="331" t="s">
        <v>583</v>
      </c>
      <c r="G113" s="310"/>
      <c r="H113" s="310" t="s">
        <v>626</v>
      </c>
      <c r="I113" s="310" t="s">
        <v>617</v>
      </c>
      <c r="J113" s="310"/>
      <c r="K113" s="323"/>
    </row>
    <row r="114" ht="15" customHeight="1">
      <c r="B114" s="332"/>
      <c r="C114" s="310" t="s">
        <v>49</v>
      </c>
      <c r="D114" s="310"/>
      <c r="E114" s="310"/>
      <c r="F114" s="331" t="s">
        <v>583</v>
      </c>
      <c r="G114" s="310"/>
      <c r="H114" s="310" t="s">
        <v>627</v>
      </c>
      <c r="I114" s="310" t="s">
        <v>617</v>
      </c>
      <c r="J114" s="310"/>
      <c r="K114" s="323"/>
    </row>
    <row r="115" ht="15" customHeight="1">
      <c r="B115" s="332"/>
      <c r="C115" s="310" t="s">
        <v>58</v>
      </c>
      <c r="D115" s="310"/>
      <c r="E115" s="310"/>
      <c r="F115" s="331" t="s">
        <v>583</v>
      </c>
      <c r="G115" s="310"/>
      <c r="H115" s="310" t="s">
        <v>628</v>
      </c>
      <c r="I115" s="310" t="s">
        <v>629</v>
      </c>
      <c r="J115" s="310"/>
      <c r="K115" s="323"/>
    </row>
    <row r="116" ht="15" customHeight="1">
      <c r="B116" s="335"/>
      <c r="C116" s="341"/>
      <c r="D116" s="341"/>
      <c r="E116" s="341"/>
      <c r="F116" s="341"/>
      <c r="G116" s="341"/>
      <c r="H116" s="341"/>
      <c r="I116" s="341"/>
      <c r="J116" s="341"/>
      <c r="K116" s="337"/>
    </row>
    <row r="117" ht="18.75" customHeight="1">
      <c r="B117" s="342"/>
      <c r="C117" s="306"/>
      <c r="D117" s="306"/>
      <c r="E117" s="306"/>
      <c r="F117" s="343"/>
      <c r="G117" s="306"/>
      <c r="H117" s="306"/>
      <c r="I117" s="306"/>
      <c r="J117" s="306"/>
      <c r="K117" s="342"/>
    </row>
    <row r="118" ht="18.75" customHeight="1">
      <c r="B118" s="317"/>
      <c r="C118" s="317"/>
      <c r="D118" s="317"/>
      <c r="E118" s="317"/>
      <c r="F118" s="317"/>
      <c r="G118" s="317"/>
      <c r="H118" s="317"/>
      <c r="I118" s="317"/>
      <c r="J118" s="317"/>
      <c r="K118" s="317"/>
    </row>
    <row r="119" ht="7.5" customHeight="1">
      <c r="B119" s="344"/>
      <c r="C119" s="345"/>
      <c r="D119" s="345"/>
      <c r="E119" s="345"/>
      <c r="F119" s="345"/>
      <c r="G119" s="345"/>
      <c r="H119" s="345"/>
      <c r="I119" s="345"/>
      <c r="J119" s="345"/>
      <c r="K119" s="346"/>
    </row>
    <row r="120" ht="45" customHeight="1">
      <c r="B120" s="347"/>
      <c r="C120" s="300" t="s">
        <v>630</v>
      </c>
      <c r="D120" s="300"/>
      <c r="E120" s="300"/>
      <c r="F120" s="300"/>
      <c r="G120" s="300"/>
      <c r="H120" s="300"/>
      <c r="I120" s="300"/>
      <c r="J120" s="300"/>
      <c r="K120" s="348"/>
    </row>
    <row r="121" ht="17.25" customHeight="1">
      <c r="B121" s="349"/>
      <c r="C121" s="324" t="s">
        <v>577</v>
      </c>
      <c r="D121" s="324"/>
      <c r="E121" s="324"/>
      <c r="F121" s="324" t="s">
        <v>578</v>
      </c>
      <c r="G121" s="325"/>
      <c r="H121" s="324" t="s">
        <v>116</v>
      </c>
      <c r="I121" s="324" t="s">
        <v>58</v>
      </c>
      <c r="J121" s="324" t="s">
        <v>579</v>
      </c>
      <c r="K121" s="350"/>
    </row>
    <row r="122" ht="17.25" customHeight="1">
      <c r="B122" s="349"/>
      <c r="C122" s="326" t="s">
        <v>580</v>
      </c>
      <c r="D122" s="326"/>
      <c r="E122" s="326"/>
      <c r="F122" s="327" t="s">
        <v>581</v>
      </c>
      <c r="G122" s="328"/>
      <c r="H122" s="326"/>
      <c r="I122" s="326"/>
      <c r="J122" s="326" t="s">
        <v>582</v>
      </c>
      <c r="K122" s="350"/>
    </row>
    <row r="123" ht="5.25" customHeight="1">
      <c r="B123" s="351"/>
      <c r="C123" s="329"/>
      <c r="D123" s="329"/>
      <c r="E123" s="329"/>
      <c r="F123" s="329"/>
      <c r="G123" s="310"/>
      <c r="H123" s="329"/>
      <c r="I123" s="329"/>
      <c r="J123" s="329"/>
      <c r="K123" s="352"/>
    </row>
    <row r="124" ht="15" customHeight="1">
      <c r="B124" s="351"/>
      <c r="C124" s="310" t="s">
        <v>586</v>
      </c>
      <c r="D124" s="329"/>
      <c r="E124" s="329"/>
      <c r="F124" s="331" t="s">
        <v>583</v>
      </c>
      <c r="G124" s="310"/>
      <c r="H124" s="310" t="s">
        <v>622</v>
      </c>
      <c r="I124" s="310" t="s">
        <v>585</v>
      </c>
      <c r="J124" s="310">
        <v>120</v>
      </c>
      <c r="K124" s="353"/>
    </row>
    <row r="125" ht="15" customHeight="1">
      <c r="B125" s="351"/>
      <c r="C125" s="310" t="s">
        <v>631</v>
      </c>
      <c r="D125" s="310"/>
      <c r="E125" s="310"/>
      <c r="F125" s="331" t="s">
        <v>583</v>
      </c>
      <c r="G125" s="310"/>
      <c r="H125" s="310" t="s">
        <v>632</v>
      </c>
      <c r="I125" s="310" t="s">
        <v>585</v>
      </c>
      <c r="J125" s="310" t="s">
        <v>633</v>
      </c>
      <c r="K125" s="353"/>
    </row>
    <row r="126" ht="15" customHeight="1">
      <c r="B126" s="351"/>
      <c r="C126" s="310" t="s">
        <v>86</v>
      </c>
      <c r="D126" s="310"/>
      <c r="E126" s="310"/>
      <c r="F126" s="331" t="s">
        <v>583</v>
      </c>
      <c r="G126" s="310"/>
      <c r="H126" s="310" t="s">
        <v>634</v>
      </c>
      <c r="I126" s="310" t="s">
        <v>585</v>
      </c>
      <c r="J126" s="310" t="s">
        <v>633</v>
      </c>
      <c r="K126" s="353"/>
    </row>
    <row r="127" ht="15" customHeight="1">
      <c r="B127" s="351"/>
      <c r="C127" s="310" t="s">
        <v>594</v>
      </c>
      <c r="D127" s="310"/>
      <c r="E127" s="310"/>
      <c r="F127" s="331" t="s">
        <v>589</v>
      </c>
      <c r="G127" s="310"/>
      <c r="H127" s="310" t="s">
        <v>595</v>
      </c>
      <c r="I127" s="310" t="s">
        <v>585</v>
      </c>
      <c r="J127" s="310">
        <v>15</v>
      </c>
      <c r="K127" s="353"/>
    </row>
    <row r="128" ht="15" customHeight="1">
      <c r="B128" s="351"/>
      <c r="C128" s="333" t="s">
        <v>596</v>
      </c>
      <c r="D128" s="333"/>
      <c r="E128" s="333"/>
      <c r="F128" s="334" t="s">
        <v>589</v>
      </c>
      <c r="G128" s="333"/>
      <c r="H128" s="333" t="s">
        <v>597</v>
      </c>
      <c r="I128" s="333" t="s">
        <v>585</v>
      </c>
      <c r="J128" s="333">
        <v>15</v>
      </c>
      <c r="K128" s="353"/>
    </row>
    <row r="129" ht="15" customHeight="1">
      <c r="B129" s="351"/>
      <c r="C129" s="333" t="s">
        <v>598</v>
      </c>
      <c r="D129" s="333"/>
      <c r="E129" s="333"/>
      <c r="F129" s="334" t="s">
        <v>589</v>
      </c>
      <c r="G129" s="333"/>
      <c r="H129" s="333" t="s">
        <v>599</v>
      </c>
      <c r="I129" s="333" t="s">
        <v>585</v>
      </c>
      <c r="J129" s="333">
        <v>20</v>
      </c>
      <c r="K129" s="353"/>
    </row>
    <row r="130" ht="15" customHeight="1">
      <c r="B130" s="351"/>
      <c r="C130" s="333" t="s">
        <v>600</v>
      </c>
      <c r="D130" s="333"/>
      <c r="E130" s="333"/>
      <c r="F130" s="334" t="s">
        <v>589</v>
      </c>
      <c r="G130" s="333"/>
      <c r="H130" s="333" t="s">
        <v>601</v>
      </c>
      <c r="I130" s="333" t="s">
        <v>585</v>
      </c>
      <c r="J130" s="333">
        <v>20</v>
      </c>
      <c r="K130" s="353"/>
    </row>
    <row r="131" ht="15" customHeight="1">
      <c r="B131" s="351"/>
      <c r="C131" s="310" t="s">
        <v>588</v>
      </c>
      <c r="D131" s="310"/>
      <c r="E131" s="310"/>
      <c r="F131" s="331" t="s">
        <v>589</v>
      </c>
      <c r="G131" s="310"/>
      <c r="H131" s="310" t="s">
        <v>622</v>
      </c>
      <c r="I131" s="310" t="s">
        <v>585</v>
      </c>
      <c r="J131" s="310">
        <v>50</v>
      </c>
      <c r="K131" s="353"/>
    </row>
    <row r="132" ht="15" customHeight="1">
      <c r="B132" s="351"/>
      <c r="C132" s="310" t="s">
        <v>602</v>
      </c>
      <c r="D132" s="310"/>
      <c r="E132" s="310"/>
      <c r="F132" s="331" t="s">
        <v>589</v>
      </c>
      <c r="G132" s="310"/>
      <c r="H132" s="310" t="s">
        <v>622</v>
      </c>
      <c r="I132" s="310" t="s">
        <v>585</v>
      </c>
      <c r="J132" s="310">
        <v>50</v>
      </c>
      <c r="K132" s="353"/>
    </row>
    <row r="133" ht="15" customHeight="1">
      <c r="B133" s="351"/>
      <c r="C133" s="310" t="s">
        <v>608</v>
      </c>
      <c r="D133" s="310"/>
      <c r="E133" s="310"/>
      <c r="F133" s="331" t="s">
        <v>589</v>
      </c>
      <c r="G133" s="310"/>
      <c r="H133" s="310" t="s">
        <v>622</v>
      </c>
      <c r="I133" s="310" t="s">
        <v>585</v>
      </c>
      <c r="J133" s="310">
        <v>50</v>
      </c>
      <c r="K133" s="353"/>
    </row>
    <row r="134" ht="15" customHeight="1">
      <c r="B134" s="351"/>
      <c r="C134" s="310" t="s">
        <v>610</v>
      </c>
      <c r="D134" s="310"/>
      <c r="E134" s="310"/>
      <c r="F134" s="331" t="s">
        <v>589</v>
      </c>
      <c r="G134" s="310"/>
      <c r="H134" s="310" t="s">
        <v>622</v>
      </c>
      <c r="I134" s="310" t="s">
        <v>585</v>
      </c>
      <c r="J134" s="310">
        <v>50</v>
      </c>
      <c r="K134" s="353"/>
    </row>
    <row r="135" ht="15" customHeight="1">
      <c r="B135" s="351"/>
      <c r="C135" s="310" t="s">
        <v>121</v>
      </c>
      <c r="D135" s="310"/>
      <c r="E135" s="310"/>
      <c r="F135" s="331" t="s">
        <v>589</v>
      </c>
      <c r="G135" s="310"/>
      <c r="H135" s="310" t="s">
        <v>635</v>
      </c>
      <c r="I135" s="310" t="s">
        <v>585</v>
      </c>
      <c r="J135" s="310">
        <v>255</v>
      </c>
      <c r="K135" s="353"/>
    </row>
    <row r="136" ht="15" customHeight="1">
      <c r="B136" s="351"/>
      <c r="C136" s="310" t="s">
        <v>612</v>
      </c>
      <c r="D136" s="310"/>
      <c r="E136" s="310"/>
      <c r="F136" s="331" t="s">
        <v>583</v>
      </c>
      <c r="G136" s="310"/>
      <c r="H136" s="310" t="s">
        <v>636</v>
      </c>
      <c r="I136" s="310" t="s">
        <v>614</v>
      </c>
      <c r="J136" s="310"/>
      <c r="K136" s="353"/>
    </row>
    <row r="137" ht="15" customHeight="1">
      <c r="B137" s="351"/>
      <c r="C137" s="310" t="s">
        <v>615</v>
      </c>
      <c r="D137" s="310"/>
      <c r="E137" s="310"/>
      <c r="F137" s="331" t="s">
        <v>583</v>
      </c>
      <c r="G137" s="310"/>
      <c r="H137" s="310" t="s">
        <v>637</v>
      </c>
      <c r="I137" s="310" t="s">
        <v>617</v>
      </c>
      <c r="J137" s="310"/>
      <c r="K137" s="353"/>
    </row>
    <row r="138" ht="15" customHeight="1">
      <c r="B138" s="351"/>
      <c r="C138" s="310" t="s">
        <v>618</v>
      </c>
      <c r="D138" s="310"/>
      <c r="E138" s="310"/>
      <c r="F138" s="331" t="s">
        <v>583</v>
      </c>
      <c r="G138" s="310"/>
      <c r="H138" s="310" t="s">
        <v>618</v>
      </c>
      <c r="I138" s="310" t="s">
        <v>617</v>
      </c>
      <c r="J138" s="310"/>
      <c r="K138" s="353"/>
    </row>
    <row r="139" ht="15" customHeight="1">
      <c r="B139" s="351"/>
      <c r="C139" s="310" t="s">
        <v>39</v>
      </c>
      <c r="D139" s="310"/>
      <c r="E139" s="310"/>
      <c r="F139" s="331" t="s">
        <v>583</v>
      </c>
      <c r="G139" s="310"/>
      <c r="H139" s="310" t="s">
        <v>638</v>
      </c>
      <c r="I139" s="310" t="s">
        <v>617</v>
      </c>
      <c r="J139" s="310"/>
      <c r="K139" s="353"/>
    </row>
    <row r="140" ht="15" customHeight="1">
      <c r="B140" s="351"/>
      <c r="C140" s="310" t="s">
        <v>639</v>
      </c>
      <c r="D140" s="310"/>
      <c r="E140" s="310"/>
      <c r="F140" s="331" t="s">
        <v>583</v>
      </c>
      <c r="G140" s="310"/>
      <c r="H140" s="310" t="s">
        <v>640</v>
      </c>
      <c r="I140" s="310" t="s">
        <v>617</v>
      </c>
      <c r="J140" s="310"/>
      <c r="K140" s="353"/>
    </row>
    <row r="141" ht="15" customHeight="1">
      <c r="B141" s="354"/>
      <c r="C141" s="355"/>
      <c r="D141" s="355"/>
      <c r="E141" s="355"/>
      <c r="F141" s="355"/>
      <c r="G141" s="355"/>
      <c r="H141" s="355"/>
      <c r="I141" s="355"/>
      <c r="J141" s="355"/>
      <c r="K141" s="356"/>
    </row>
    <row r="142" ht="18.75" customHeight="1">
      <c r="B142" s="306"/>
      <c r="C142" s="306"/>
      <c r="D142" s="306"/>
      <c r="E142" s="306"/>
      <c r="F142" s="343"/>
      <c r="G142" s="306"/>
      <c r="H142" s="306"/>
      <c r="I142" s="306"/>
      <c r="J142" s="306"/>
      <c r="K142" s="306"/>
    </row>
    <row r="143" ht="18.75" customHeight="1">
      <c r="B143" s="317"/>
      <c r="C143" s="317"/>
      <c r="D143" s="317"/>
      <c r="E143" s="317"/>
      <c r="F143" s="317"/>
      <c r="G143" s="317"/>
      <c r="H143" s="317"/>
      <c r="I143" s="317"/>
      <c r="J143" s="317"/>
      <c r="K143" s="317"/>
    </row>
    <row r="144" ht="7.5" customHeight="1">
      <c r="B144" s="318"/>
      <c r="C144" s="319"/>
      <c r="D144" s="319"/>
      <c r="E144" s="319"/>
      <c r="F144" s="319"/>
      <c r="G144" s="319"/>
      <c r="H144" s="319"/>
      <c r="I144" s="319"/>
      <c r="J144" s="319"/>
      <c r="K144" s="320"/>
    </row>
    <row r="145" ht="45" customHeight="1">
      <c r="B145" s="321"/>
      <c r="C145" s="322" t="s">
        <v>641</v>
      </c>
      <c r="D145" s="322"/>
      <c r="E145" s="322"/>
      <c r="F145" s="322"/>
      <c r="G145" s="322"/>
      <c r="H145" s="322"/>
      <c r="I145" s="322"/>
      <c r="J145" s="322"/>
      <c r="K145" s="323"/>
    </row>
    <row r="146" ht="17.25" customHeight="1">
      <c r="B146" s="321"/>
      <c r="C146" s="324" t="s">
        <v>577</v>
      </c>
      <c r="D146" s="324"/>
      <c r="E146" s="324"/>
      <c r="F146" s="324" t="s">
        <v>578</v>
      </c>
      <c r="G146" s="325"/>
      <c r="H146" s="324" t="s">
        <v>116</v>
      </c>
      <c r="I146" s="324" t="s">
        <v>58</v>
      </c>
      <c r="J146" s="324" t="s">
        <v>579</v>
      </c>
      <c r="K146" s="323"/>
    </row>
    <row r="147" ht="17.25" customHeight="1">
      <c r="B147" s="321"/>
      <c r="C147" s="326" t="s">
        <v>580</v>
      </c>
      <c r="D147" s="326"/>
      <c r="E147" s="326"/>
      <c r="F147" s="327" t="s">
        <v>581</v>
      </c>
      <c r="G147" s="328"/>
      <c r="H147" s="326"/>
      <c r="I147" s="326"/>
      <c r="J147" s="326" t="s">
        <v>582</v>
      </c>
      <c r="K147" s="323"/>
    </row>
    <row r="148" ht="5.25" customHeight="1">
      <c r="B148" s="332"/>
      <c r="C148" s="329"/>
      <c r="D148" s="329"/>
      <c r="E148" s="329"/>
      <c r="F148" s="329"/>
      <c r="G148" s="330"/>
      <c r="H148" s="329"/>
      <c r="I148" s="329"/>
      <c r="J148" s="329"/>
      <c r="K148" s="353"/>
    </row>
    <row r="149" ht="15" customHeight="1">
      <c r="B149" s="332"/>
      <c r="C149" s="357" t="s">
        <v>586</v>
      </c>
      <c r="D149" s="310"/>
      <c r="E149" s="310"/>
      <c r="F149" s="358" t="s">
        <v>583</v>
      </c>
      <c r="G149" s="310"/>
      <c r="H149" s="357" t="s">
        <v>622</v>
      </c>
      <c r="I149" s="357" t="s">
        <v>585</v>
      </c>
      <c r="J149" s="357">
        <v>120</v>
      </c>
      <c r="K149" s="353"/>
    </row>
    <row r="150" ht="15" customHeight="1">
      <c r="B150" s="332"/>
      <c r="C150" s="357" t="s">
        <v>631</v>
      </c>
      <c r="D150" s="310"/>
      <c r="E150" s="310"/>
      <c r="F150" s="358" t="s">
        <v>583</v>
      </c>
      <c r="G150" s="310"/>
      <c r="H150" s="357" t="s">
        <v>642</v>
      </c>
      <c r="I150" s="357" t="s">
        <v>585</v>
      </c>
      <c r="J150" s="357" t="s">
        <v>633</v>
      </c>
      <c r="K150" s="353"/>
    </row>
    <row r="151" ht="15" customHeight="1">
      <c r="B151" s="332"/>
      <c r="C151" s="357" t="s">
        <v>86</v>
      </c>
      <c r="D151" s="310"/>
      <c r="E151" s="310"/>
      <c r="F151" s="358" t="s">
        <v>583</v>
      </c>
      <c r="G151" s="310"/>
      <c r="H151" s="357" t="s">
        <v>643</v>
      </c>
      <c r="I151" s="357" t="s">
        <v>585</v>
      </c>
      <c r="J151" s="357" t="s">
        <v>633</v>
      </c>
      <c r="K151" s="353"/>
    </row>
    <row r="152" ht="15" customHeight="1">
      <c r="B152" s="332"/>
      <c r="C152" s="357" t="s">
        <v>588</v>
      </c>
      <c r="D152" s="310"/>
      <c r="E152" s="310"/>
      <c r="F152" s="358" t="s">
        <v>589</v>
      </c>
      <c r="G152" s="310"/>
      <c r="H152" s="357" t="s">
        <v>622</v>
      </c>
      <c r="I152" s="357" t="s">
        <v>585</v>
      </c>
      <c r="J152" s="357">
        <v>50</v>
      </c>
      <c r="K152" s="353"/>
    </row>
    <row r="153" ht="15" customHeight="1">
      <c r="B153" s="332"/>
      <c r="C153" s="357" t="s">
        <v>591</v>
      </c>
      <c r="D153" s="310"/>
      <c r="E153" s="310"/>
      <c r="F153" s="358" t="s">
        <v>583</v>
      </c>
      <c r="G153" s="310"/>
      <c r="H153" s="357" t="s">
        <v>622</v>
      </c>
      <c r="I153" s="357" t="s">
        <v>593</v>
      </c>
      <c r="J153" s="357"/>
      <c r="K153" s="353"/>
    </row>
    <row r="154" ht="15" customHeight="1">
      <c r="B154" s="332"/>
      <c r="C154" s="357" t="s">
        <v>602</v>
      </c>
      <c r="D154" s="310"/>
      <c r="E154" s="310"/>
      <c r="F154" s="358" t="s">
        <v>589</v>
      </c>
      <c r="G154" s="310"/>
      <c r="H154" s="357" t="s">
        <v>622</v>
      </c>
      <c r="I154" s="357" t="s">
        <v>585</v>
      </c>
      <c r="J154" s="357">
        <v>50</v>
      </c>
      <c r="K154" s="353"/>
    </row>
    <row r="155" ht="15" customHeight="1">
      <c r="B155" s="332"/>
      <c r="C155" s="357" t="s">
        <v>610</v>
      </c>
      <c r="D155" s="310"/>
      <c r="E155" s="310"/>
      <c r="F155" s="358" t="s">
        <v>589</v>
      </c>
      <c r="G155" s="310"/>
      <c r="H155" s="357" t="s">
        <v>622</v>
      </c>
      <c r="I155" s="357" t="s">
        <v>585</v>
      </c>
      <c r="J155" s="357">
        <v>50</v>
      </c>
      <c r="K155" s="353"/>
    </row>
    <row r="156" ht="15" customHeight="1">
      <c r="B156" s="332"/>
      <c r="C156" s="357" t="s">
        <v>608</v>
      </c>
      <c r="D156" s="310"/>
      <c r="E156" s="310"/>
      <c r="F156" s="358" t="s">
        <v>589</v>
      </c>
      <c r="G156" s="310"/>
      <c r="H156" s="357" t="s">
        <v>622</v>
      </c>
      <c r="I156" s="357" t="s">
        <v>585</v>
      </c>
      <c r="J156" s="357">
        <v>50</v>
      </c>
      <c r="K156" s="353"/>
    </row>
    <row r="157" ht="15" customHeight="1">
      <c r="B157" s="332"/>
      <c r="C157" s="357" t="s">
        <v>108</v>
      </c>
      <c r="D157" s="310"/>
      <c r="E157" s="310"/>
      <c r="F157" s="358" t="s">
        <v>583</v>
      </c>
      <c r="G157" s="310"/>
      <c r="H157" s="357" t="s">
        <v>644</v>
      </c>
      <c r="I157" s="357" t="s">
        <v>585</v>
      </c>
      <c r="J157" s="357" t="s">
        <v>645</v>
      </c>
      <c r="K157" s="353"/>
    </row>
    <row r="158" ht="15" customHeight="1">
      <c r="B158" s="332"/>
      <c r="C158" s="357" t="s">
        <v>646</v>
      </c>
      <c r="D158" s="310"/>
      <c r="E158" s="310"/>
      <c r="F158" s="358" t="s">
        <v>583</v>
      </c>
      <c r="G158" s="310"/>
      <c r="H158" s="357" t="s">
        <v>647</v>
      </c>
      <c r="I158" s="357" t="s">
        <v>617</v>
      </c>
      <c r="J158" s="357"/>
      <c r="K158" s="353"/>
    </row>
    <row r="159" ht="15" customHeight="1">
      <c r="B159" s="359"/>
      <c r="C159" s="341"/>
      <c r="D159" s="341"/>
      <c r="E159" s="341"/>
      <c r="F159" s="341"/>
      <c r="G159" s="341"/>
      <c r="H159" s="341"/>
      <c r="I159" s="341"/>
      <c r="J159" s="341"/>
      <c r="K159" s="360"/>
    </row>
    <row r="160" ht="18.75" customHeight="1">
      <c r="B160" s="306"/>
      <c r="C160" s="310"/>
      <c r="D160" s="310"/>
      <c r="E160" s="310"/>
      <c r="F160" s="331"/>
      <c r="G160" s="310"/>
      <c r="H160" s="310"/>
      <c r="I160" s="310"/>
      <c r="J160" s="310"/>
      <c r="K160" s="306"/>
    </row>
    <row r="161" ht="18.75" customHeight="1">
      <c r="B161" s="306"/>
      <c r="C161" s="310"/>
      <c r="D161" s="310"/>
      <c r="E161" s="310"/>
      <c r="F161" s="331"/>
      <c r="G161" s="310"/>
      <c r="H161" s="310"/>
      <c r="I161" s="310"/>
      <c r="J161" s="310"/>
      <c r="K161" s="306"/>
    </row>
    <row r="162" ht="18.75" customHeight="1">
      <c r="B162" s="306"/>
      <c r="C162" s="310"/>
      <c r="D162" s="310"/>
      <c r="E162" s="310"/>
      <c r="F162" s="331"/>
      <c r="G162" s="310"/>
      <c r="H162" s="310"/>
      <c r="I162" s="310"/>
      <c r="J162" s="310"/>
      <c r="K162" s="306"/>
    </row>
    <row r="163" ht="18.75" customHeight="1">
      <c r="B163" s="306"/>
      <c r="C163" s="310"/>
      <c r="D163" s="310"/>
      <c r="E163" s="310"/>
      <c r="F163" s="331"/>
      <c r="G163" s="310"/>
      <c r="H163" s="310"/>
      <c r="I163" s="310"/>
      <c r="J163" s="310"/>
      <c r="K163" s="306"/>
    </row>
    <row r="164" ht="18.75" customHeight="1">
      <c r="B164" s="306"/>
      <c r="C164" s="310"/>
      <c r="D164" s="310"/>
      <c r="E164" s="310"/>
      <c r="F164" s="331"/>
      <c r="G164" s="310"/>
      <c r="H164" s="310"/>
      <c r="I164" s="310"/>
      <c r="J164" s="310"/>
      <c r="K164" s="306"/>
    </row>
    <row r="165" ht="18.75" customHeight="1">
      <c r="B165" s="306"/>
      <c r="C165" s="310"/>
      <c r="D165" s="310"/>
      <c r="E165" s="310"/>
      <c r="F165" s="331"/>
      <c r="G165" s="310"/>
      <c r="H165" s="310"/>
      <c r="I165" s="310"/>
      <c r="J165" s="310"/>
      <c r="K165" s="306"/>
    </row>
    <row r="166" ht="18.75" customHeight="1">
      <c r="B166" s="306"/>
      <c r="C166" s="310"/>
      <c r="D166" s="310"/>
      <c r="E166" s="310"/>
      <c r="F166" s="331"/>
      <c r="G166" s="310"/>
      <c r="H166" s="310"/>
      <c r="I166" s="310"/>
      <c r="J166" s="310"/>
      <c r="K166" s="306"/>
    </row>
    <row r="167" ht="18.75" customHeight="1">
      <c r="B167" s="317"/>
      <c r="C167" s="317"/>
      <c r="D167" s="317"/>
      <c r="E167" s="317"/>
      <c r="F167" s="317"/>
      <c r="G167" s="317"/>
      <c r="H167" s="317"/>
      <c r="I167" s="317"/>
      <c r="J167" s="317"/>
      <c r="K167" s="317"/>
    </row>
    <row r="168" ht="7.5" customHeight="1">
      <c r="B168" s="296"/>
      <c r="C168" s="297"/>
      <c r="D168" s="297"/>
      <c r="E168" s="297"/>
      <c r="F168" s="297"/>
      <c r="G168" s="297"/>
      <c r="H168" s="297"/>
      <c r="I168" s="297"/>
      <c r="J168" s="297"/>
      <c r="K168" s="298"/>
    </row>
    <row r="169" ht="45" customHeight="1">
      <c r="B169" s="299"/>
      <c r="C169" s="300" t="s">
        <v>648</v>
      </c>
      <c r="D169" s="300"/>
      <c r="E169" s="300"/>
      <c r="F169" s="300"/>
      <c r="G169" s="300"/>
      <c r="H169" s="300"/>
      <c r="I169" s="300"/>
      <c r="J169" s="300"/>
      <c r="K169" s="301"/>
    </row>
    <row r="170" ht="17.25" customHeight="1">
      <c r="B170" s="299"/>
      <c r="C170" s="324" t="s">
        <v>577</v>
      </c>
      <c r="D170" s="324"/>
      <c r="E170" s="324"/>
      <c r="F170" s="324" t="s">
        <v>578</v>
      </c>
      <c r="G170" s="361"/>
      <c r="H170" s="362" t="s">
        <v>116</v>
      </c>
      <c r="I170" s="362" t="s">
        <v>58</v>
      </c>
      <c r="J170" s="324" t="s">
        <v>579</v>
      </c>
      <c r="K170" s="301"/>
    </row>
    <row r="171" ht="17.25" customHeight="1">
      <c r="B171" s="302"/>
      <c r="C171" s="326" t="s">
        <v>580</v>
      </c>
      <c r="D171" s="326"/>
      <c r="E171" s="326"/>
      <c r="F171" s="327" t="s">
        <v>581</v>
      </c>
      <c r="G171" s="363"/>
      <c r="H171" s="364"/>
      <c r="I171" s="364"/>
      <c r="J171" s="326" t="s">
        <v>582</v>
      </c>
      <c r="K171" s="304"/>
    </row>
    <row r="172" ht="5.25" customHeight="1">
      <c r="B172" s="332"/>
      <c r="C172" s="329"/>
      <c r="D172" s="329"/>
      <c r="E172" s="329"/>
      <c r="F172" s="329"/>
      <c r="G172" s="330"/>
      <c r="H172" s="329"/>
      <c r="I172" s="329"/>
      <c r="J172" s="329"/>
      <c r="K172" s="353"/>
    </row>
    <row r="173" ht="15" customHeight="1">
      <c r="B173" s="332"/>
      <c r="C173" s="310" t="s">
        <v>586</v>
      </c>
      <c r="D173" s="310"/>
      <c r="E173" s="310"/>
      <c r="F173" s="331" t="s">
        <v>583</v>
      </c>
      <c r="G173" s="310"/>
      <c r="H173" s="310" t="s">
        <v>622</v>
      </c>
      <c r="I173" s="310" t="s">
        <v>585</v>
      </c>
      <c r="J173" s="310">
        <v>120</v>
      </c>
      <c r="K173" s="353"/>
    </row>
    <row r="174" ht="15" customHeight="1">
      <c r="B174" s="332"/>
      <c r="C174" s="310" t="s">
        <v>631</v>
      </c>
      <c r="D174" s="310"/>
      <c r="E174" s="310"/>
      <c r="F174" s="331" t="s">
        <v>583</v>
      </c>
      <c r="G174" s="310"/>
      <c r="H174" s="310" t="s">
        <v>632</v>
      </c>
      <c r="I174" s="310" t="s">
        <v>585</v>
      </c>
      <c r="J174" s="310" t="s">
        <v>633</v>
      </c>
      <c r="K174" s="353"/>
    </row>
    <row r="175" ht="15" customHeight="1">
      <c r="B175" s="332"/>
      <c r="C175" s="310" t="s">
        <v>86</v>
      </c>
      <c r="D175" s="310"/>
      <c r="E175" s="310"/>
      <c r="F175" s="331" t="s">
        <v>583</v>
      </c>
      <c r="G175" s="310"/>
      <c r="H175" s="310" t="s">
        <v>649</v>
      </c>
      <c r="I175" s="310" t="s">
        <v>585</v>
      </c>
      <c r="J175" s="310" t="s">
        <v>633</v>
      </c>
      <c r="K175" s="353"/>
    </row>
    <row r="176" ht="15" customHeight="1">
      <c r="B176" s="332"/>
      <c r="C176" s="310" t="s">
        <v>588</v>
      </c>
      <c r="D176" s="310"/>
      <c r="E176" s="310"/>
      <c r="F176" s="331" t="s">
        <v>589</v>
      </c>
      <c r="G176" s="310"/>
      <c r="H176" s="310" t="s">
        <v>649</v>
      </c>
      <c r="I176" s="310" t="s">
        <v>585</v>
      </c>
      <c r="J176" s="310">
        <v>50</v>
      </c>
      <c r="K176" s="353"/>
    </row>
    <row r="177" ht="15" customHeight="1">
      <c r="B177" s="332"/>
      <c r="C177" s="310" t="s">
        <v>591</v>
      </c>
      <c r="D177" s="310"/>
      <c r="E177" s="310"/>
      <c r="F177" s="331" t="s">
        <v>583</v>
      </c>
      <c r="G177" s="310"/>
      <c r="H177" s="310" t="s">
        <v>649</v>
      </c>
      <c r="I177" s="310" t="s">
        <v>593</v>
      </c>
      <c r="J177" s="310"/>
      <c r="K177" s="353"/>
    </row>
    <row r="178" ht="15" customHeight="1">
      <c r="B178" s="332"/>
      <c r="C178" s="310" t="s">
        <v>602</v>
      </c>
      <c r="D178" s="310"/>
      <c r="E178" s="310"/>
      <c r="F178" s="331" t="s">
        <v>589</v>
      </c>
      <c r="G178" s="310"/>
      <c r="H178" s="310" t="s">
        <v>649</v>
      </c>
      <c r="I178" s="310" t="s">
        <v>585</v>
      </c>
      <c r="J178" s="310">
        <v>50</v>
      </c>
      <c r="K178" s="353"/>
    </row>
    <row r="179" ht="15" customHeight="1">
      <c r="B179" s="332"/>
      <c r="C179" s="310" t="s">
        <v>610</v>
      </c>
      <c r="D179" s="310"/>
      <c r="E179" s="310"/>
      <c r="F179" s="331" t="s">
        <v>589</v>
      </c>
      <c r="G179" s="310"/>
      <c r="H179" s="310" t="s">
        <v>649</v>
      </c>
      <c r="I179" s="310" t="s">
        <v>585</v>
      </c>
      <c r="J179" s="310">
        <v>50</v>
      </c>
      <c r="K179" s="353"/>
    </row>
    <row r="180" ht="15" customHeight="1">
      <c r="B180" s="332"/>
      <c r="C180" s="310" t="s">
        <v>608</v>
      </c>
      <c r="D180" s="310"/>
      <c r="E180" s="310"/>
      <c r="F180" s="331" t="s">
        <v>589</v>
      </c>
      <c r="G180" s="310"/>
      <c r="H180" s="310" t="s">
        <v>649</v>
      </c>
      <c r="I180" s="310" t="s">
        <v>585</v>
      </c>
      <c r="J180" s="310">
        <v>50</v>
      </c>
      <c r="K180" s="353"/>
    </row>
    <row r="181" ht="15" customHeight="1">
      <c r="B181" s="332"/>
      <c r="C181" s="310" t="s">
        <v>115</v>
      </c>
      <c r="D181" s="310"/>
      <c r="E181" s="310"/>
      <c r="F181" s="331" t="s">
        <v>583</v>
      </c>
      <c r="G181" s="310"/>
      <c r="H181" s="310" t="s">
        <v>650</v>
      </c>
      <c r="I181" s="310" t="s">
        <v>651</v>
      </c>
      <c r="J181" s="310"/>
      <c r="K181" s="353"/>
    </row>
    <row r="182" ht="15" customHeight="1">
      <c r="B182" s="332"/>
      <c r="C182" s="310" t="s">
        <v>58</v>
      </c>
      <c r="D182" s="310"/>
      <c r="E182" s="310"/>
      <c r="F182" s="331" t="s">
        <v>583</v>
      </c>
      <c r="G182" s="310"/>
      <c r="H182" s="310" t="s">
        <v>652</v>
      </c>
      <c r="I182" s="310" t="s">
        <v>653</v>
      </c>
      <c r="J182" s="310">
        <v>1</v>
      </c>
      <c r="K182" s="353"/>
    </row>
    <row r="183" ht="15" customHeight="1">
      <c r="B183" s="332"/>
      <c r="C183" s="310" t="s">
        <v>54</v>
      </c>
      <c r="D183" s="310"/>
      <c r="E183" s="310"/>
      <c r="F183" s="331" t="s">
        <v>583</v>
      </c>
      <c r="G183" s="310"/>
      <c r="H183" s="310" t="s">
        <v>654</v>
      </c>
      <c r="I183" s="310" t="s">
        <v>585</v>
      </c>
      <c r="J183" s="310">
        <v>20</v>
      </c>
      <c r="K183" s="353"/>
    </row>
    <row r="184" ht="15" customHeight="1">
      <c r="B184" s="332"/>
      <c r="C184" s="310" t="s">
        <v>116</v>
      </c>
      <c r="D184" s="310"/>
      <c r="E184" s="310"/>
      <c r="F184" s="331" t="s">
        <v>583</v>
      </c>
      <c r="G184" s="310"/>
      <c r="H184" s="310" t="s">
        <v>655</v>
      </c>
      <c r="I184" s="310" t="s">
        <v>585</v>
      </c>
      <c r="J184" s="310">
        <v>255</v>
      </c>
      <c r="K184" s="353"/>
    </row>
    <row r="185" ht="15" customHeight="1">
      <c r="B185" s="332"/>
      <c r="C185" s="310" t="s">
        <v>117</v>
      </c>
      <c r="D185" s="310"/>
      <c r="E185" s="310"/>
      <c r="F185" s="331" t="s">
        <v>583</v>
      </c>
      <c r="G185" s="310"/>
      <c r="H185" s="310" t="s">
        <v>547</v>
      </c>
      <c r="I185" s="310" t="s">
        <v>585</v>
      </c>
      <c r="J185" s="310">
        <v>10</v>
      </c>
      <c r="K185" s="353"/>
    </row>
    <row r="186" ht="15" customHeight="1">
      <c r="B186" s="332"/>
      <c r="C186" s="310" t="s">
        <v>118</v>
      </c>
      <c r="D186" s="310"/>
      <c r="E186" s="310"/>
      <c r="F186" s="331" t="s">
        <v>583</v>
      </c>
      <c r="G186" s="310"/>
      <c r="H186" s="310" t="s">
        <v>656</v>
      </c>
      <c r="I186" s="310" t="s">
        <v>617</v>
      </c>
      <c r="J186" s="310"/>
      <c r="K186" s="353"/>
    </row>
    <row r="187" ht="15" customHeight="1">
      <c r="B187" s="332"/>
      <c r="C187" s="310" t="s">
        <v>657</v>
      </c>
      <c r="D187" s="310"/>
      <c r="E187" s="310"/>
      <c r="F187" s="331" t="s">
        <v>583</v>
      </c>
      <c r="G187" s="310"/>
      <c r="H187" s="310" t="s">
        <v>658</v>
      </c>
      <c r="I187" s="310" t="s">
        <v>617</v>
      </c>
      <c r="J187" s="310"/>
      <c r="K187" s="353"/>
    </row>
    <row r="188" ht="15" customHeight="1">
      <c r="B188" s="332"/>
      <c r="C188" s="310" t="s">
        <v>646</v>
      </c>
      <c r="D188" s="310"/>
      <c r="E188" s="310"/>
      <c r="F188" s="331" t="s">
        <v>583</v>
      </c>
      <c r="G188" s="310"/>
      <c r="H188" s="310" t="s">
        <v>659</v>
      </c>
      <c r="I188" s="310" t="s">
        <v>617</v>
      </c>
      <c r="J188" s="310"/>
      <c r="K188" s="353"/>
    </row>
    <row r="189" ht="15" customHeight="1">
      <c r="B189" s="332"/>
      <c r="C189" s="310" t="s">
        <v>120</v>
      </c>
      <c r="D189" s="310"/>
      <c r="E189" s="310"/>
      <c r="F189" s="331" t="s">
        <v>589</v>
      </c>
      <c r="G189" s="310"/>
      <c r="H189" s="310" t="s">
        <v>660</v>
      </c>
      <c r="I189" s="310" t="s">
        <v>585</v>
      </c>
      <c r="J189" s="310">
        <v>50</v>
      </c>
      <c r="K189" s="353"/>
    </row>
    <row r="190" ht="15" customHeight="1">
      <c r="B190" s="332"/>
      <c r="C190" s="310" t="s">
        <v>661</v>
      </c>
      <c r="D190" s="310"/>
      <c r="E190" s="310"/>
      <c r="F190" s="331" t="s">
        <v>589</v>
      </c>
      <c r="G190" s="310"/>
      <c r="H190" s="310" t="s">
        <v>662</v>
      </c>
      <c r="I190" s="310" t="s">
        <v>663</v>
      </c>
      <c r="J190" s="310"/>
      <c r="K190" s="353"/>
    </row>
    <row r="191" ht="15" customHeight="1">
      <c r="B191" s="332"/>
      <c r="C191" s="310" t="s">
        <v>664</v>
      </c>
      <c r="D191" s="310"/>
      <c r="E191" s="310"/>
      <c r="F191" s="331" t="s">
        <v>589</v>
      </c>
      <c r="G191" s="310"/>
      <c r="H191" s="310" t="s">
        <v>665</v>
      </c>
      <c r="I191" s="310" t="s">
        <v>663</v>
      </c>
      <c r="J191" s="310"/>
      <c r="K191" s="353"/>
    </row>
    <row r="192" ht="15" customHeight="1">
      <c r="B192" s="332"/>
      <c r="C192" s="310" t="s">
        <v>666</v>
      </c>
      <c r="D192" s="310"/>
      <c r="E192" s="310"/>
      <c r="F192" s="331" t="s">
        <v>589</v>
      </c>
      <c r="G192" s="310"/>
      <c r="H192" s="310" t="s">
        <v>667</v>
      </c>
      <c r="I192" s="310" t="s">
        <v>663</v>
      </c>
      <c r="J192" s="310"/>
      <c r="K192" s="353"/>
    </row>
    <row r="193" ht="15" customHeight="1">
      <c r="B193" s="332"/>
      <c r="C193" s="365" t="s">
        <v>668</v>
      </c>
      <c r="D193" s="310"/>
      <c r="E193" s="310"/>
      <c r="F193" s="331" t="s">
        <v>589</v>
      </c>
      <c r="G193" s="310"/>
      <c r="H193" s="310" t="s">
        <v>669</v>
      </c>
      <c r="I193" s="310" t="s">
        <v>670</v>
      </c>
      <c r="J193" s="366" t="s">
        <v>671</v>
      </c>
      <c r="K193" s="353"/>
    </row>
    <row r="194" ht="15" customHeight="1">
      <c r="B194" s="332"/>
      <c r="C194" s="316" t="s">
        <v>43</v>
      </c>
      <c r="D194" s="310"/>
      <c r="E194" s="310"/>
      <c r="F194" s="331" t="s">
        <v>583</v>
      </c>
      <c r="G194" s="310"/>
      <c r="H194" s="306" t="s">
        <v>672</v>
      </c>
      <c r="I194" s="310" t="s">
        <v>673</v>
      </c>
      <c r="J194" s="310"/>
      <c r="K194" s="353"/>
    </row>
    <row r="195" ht="15" customHeight="1">
      <c r="B195" s="332"/>
      <c r="C195" s="316" t="s">
        <v>674</v>
      </c>
      <c r="D195" s="310"/>
      <c r="E195" s="310"/>
      <c r="F195" s="331" t="s">
        <v>583</v>
      </c>
      <c r="G195" s="310"/>
      <c r="H195" s="310" t="s">
        <v>675</v>
      </c>
      <c r="I195" s="310" t="s">
        <v>617</v>
      </c>
      <c r="J195" s="310"/>
      <c r="K195" s="353"/>
    </row>
    <row r="196" ht="15" customHeight="1">
      <c r="B196" s="332"/>
      <c r="C196" s="316" t="s">
        <v>676</v>
      </c>
      <c r="D196" s="310"/>
      <c r="E196" s="310"/>
      <c r="F196" s="331" t="s">
        <v>583</v>
      </c>
      <c r="G196" s="310"/>
      <c r="H196" s="310" t="s">
        <v>677</v>
      </c>
      <c r="I196" s="310" t="s">
        <v>617</v>
      </c>
      <c r="J196" s="310"/>
      <c r="K196" s="353"/>
    </row>
    <row r="197" ht="15" customHeight="1">
      <c r="B197" s="332"/>
      <c r="C197" s="316" t="s">
        <v>678</v>
      </c>
      <c r="D197" s="310"/>
      <c r="E197" s="310"/>
      <c r="F197" s="331" t="s">
        <v>589</v>
      </c>
      <c r="G197" s="310"/>
      <c r="H197" s="310" t="s">
        <v>679</v>
      </c>
      <c r="I197" s="310" t="s">
        <v>617</v>
      </c>
      <c r="J197" s="310"/>
      <c r="K197" s="353"/>
    </row>
    <row r="198" ht="15" customHeight="1">
      <c r="B198" s="359"/>
      <c r="C198" s="367"/>
      <c r="D198" s="341"/>
      <c r="E198" s="341"/>
      <c r="F198" s="341"/>
      <c r="G198" s="341"/>
      <c r="H198" s="341"/>
      <c r="I198" s="341"/>
      <c r="J198" s="341"/>
      <c r="K198" s="360"/>
    </row>
    <row r="199" ht="18.75" customHeight="1">
      <c r="B199" s="306"/>
      <c r="C199" s="310"/>
      <c r="D199" s="310"/>
      <c r="E199" s="310"/>
      <c r="F199" s="331"/>
      <c r="G199" s="310"/>
      <c r="H199" s="310"/>
      <c r="I199" s="310"/>
      <c r="J199" s="310"/>
      <c r="K199" s="306"/>
    </row>
    <row r="200" ht="18.75" customHeight="1">
      <c r="B200" s="317"/>
      <c r="C200" s="317"/>
      <c r="D200" s="317"/>
      <c r="E200" s="317"/>
      <c r="F200" s="317"/>
      <c r="G200" s="317"/>
      <c r="H200" s="317"/>
      <c r="I200" s="317"/>
      <c r="J200" s="317"/>
      <c r="K200" s="317"/>
    </row>
    <row r="201" ht="13.5">
      <c r="B201" s="296"/>
      <c r="C201" s="297"/>
      <c r="D201" s="297"/>
      <c r="E201" s="297"/>
      <c r="F201" s="297"/>
      <c r="G201" s="297"/>
      <c r="H201" s="297"/>
      <c r="I201" s="297"/>
      <c r="J201" s="297"/>
      <c r="K201" s="298"/>
    </row>
    <row r="202" ht="21" customHeight="1">
      <c r="B202" s="299"/>
      <c r="C202" s="300" t="s">
        <v>680</v>
      </c>
      <c r="D202" s="300"/>
      <c r="E202" s="300"/>
      <c r="F202" s="300"/>
      <c r="G202" s="300"/>
      <c r="H202" s="300"/>
      <c r="I202" s="300"/>
      <c r="J202" s="300"/>
      <c r="K202" s="301"/>
    </row>
    <row r="203" ht="25.5" customHeight="1">
      <c r="B203" s="299"/>
      <c r="C203" s="368" t="s">
        <v>681</v>
      </c>
      <c r="D203" s="368"/>
      <c r="E203" s="368"/>
      <c r="F203" s="368" t="s">
        <v>682</v>
      </c>
      <c r="G203" s="369"/>
      <c r="H203" s="368" t="s">
        <v>683</v>
      </c>
      <c r="I203" s="368"/>
      <c r="J203" s="368"/>
      <c r="K203" s="301"/>
    </row>
    <row r="204" ht="5.25" customHeight="1">
      <c r="B204" s="332"/>
      <c r="C204" s="329"/>
      <c r="D204" s="329"/>
      <c r="E204" s="329"/>
      <c r="F204" s="329"/>
      <c r="G204" s="310"/>
      <c r="H204" s="329"/>
      <c r="I204" s="329"/>
      <c r="J204" s="329"/>
      <c r="K204" s="353"/>
    </row>
    <row r="205" ht="15" customHeight="1">
      <c r="B205" s="332"/>
      <c r="C205" s="310" t="s">
        <v>673</v>
      </c>
      <c r="D205" s="310"/>
      <c r="E205" s="310"/>
      <c r="F205" s="331" t="s">
        <v>44</v>
      </c>
      <c r="G205" s="310"/>
      <c r="H205" s="310" t="s">
        <v>684</v>
      </c>
      <c r="I205" s="310"/>
      <c r="J205" s="310"/>
      <c r="K205" s="353"/>
    </row>
    <row r="206" ht="15" customHeight="1">
      <c r="B206" s="332"/>
      <c r="C206" s="338"/>
      <c r="D206" s="310"/>
      <c r="E206" s="310"/>
      <c r="F206" s="331" t="s">
        <v>45</v>
      </c>
      <c r="G206" s="310"/>
      <c r="H206" s="310" t="s">
        <v>685</v>
      </c>
      <c r="I206" s="310"/>
      <c r="J206" s="310"/>
      <c r="K206" s="353"/>
    </row>
    <row r="207" ht="15" customHeight="1">
      <c r="B207" s="332"/>
      <c r="C207" s="338"/>
      <c r="D207" s="310"/>
      <c r="E207" s="310"/>
      <c r="F207" s="331" t="s">
        <v>48</v>
      </c>
      <c r="G207" s="310"/>
      <c r="H207" s="310" t="s">
        <v>686</v>
      </c>
      <c r="I207" s="310"/>
      <c r="J207" s="310"/>
      <c r="K207" s="353"/>
    </row>
    <row r="208" ht="15" customHeight="1">
      <c r="B208" s="332"/>
      <c r="C208" s="310"/>
      <c r="D208" s="310"/>
      <c r="E208" s="310"/>
      <c r="F208" s="331" t="s">
        <v>46</v>
      </c>
      <c r="G208" s="310"/>
      <c r="H208" s="310" t="s">
        <v>687</v>
      </c>
      <c r="I208" s="310"/>
      <c r="J208" s="310"/>
      <c r="K208" s="353"/>
    </row>
    <row r="209" ht="15" customHeight="1">
      <c r="B209" s="332"/>
      <c r="C209" s="310"/>
      <c r="D209" s="310"/>
      <c r="E209" s="310"/>
      <c r="F209" s="331" t="s">
        <v>47</v>
      </c>
      <c r="G209" s="310"/>
      <c r="H209" s="310" t="s">
        <v>688</v>
      </c>
      <c r="I209" s="310"/>
      <c r="J209" s="310"/>
      <c r="K209" s="353"/>
    </row>
    <row r="210" ht="15" customHeight="1">
      <c r="B210" s="332"/>
      <c r="C210" s="310"/>
      <c r="D210" s="310"/>
      <c r="E210" s="310"/>
      <c r="F210" s="331"/>
      <c r="G210" s="310"/>
      <c r="H210" s="310"/>
      <c r="I210" s="310"/>
      <c r="J210" s="310"/>
      <c r="K210" s="353"/>
    </row>
    <row r="211" ht="15" customHeight="1">
      <c r="B211" s="332"/>
      <c r="C211" s="310" t="s">
        <v>629</v>
      </c>
      <c r="D211" s="310"/>
      <c r="E211" s="310"/>
      <c r="F211" s="331" t="s">
        <v>79</v>
      </c>
      <c r="G211" s="310"/>
      <c r="H211" s="310" t="s">
        <v>689</v>
      </c>
      <c r="I211" s="310"/>
      <c r="J211" s="310"/>
      <c r="K211" s="353"/>
    </row>
    <row r="212" ht="15" customHeight="1">
      <c r="B212" s="332"/>
      <c r="C212" s="338"/>
      <c r="D212" s="310"/>
      <c r="E212" s="310"/>
      <c r="F212" s="331" t="s">
        <v>526</v>
      </c>
      <c r="G212" s="310"/>
      <c r="H212" s="310" t="s">
        <v>527</v>
      </c>
      <c r="I212" s="310"/>
      <c r="J212" s="310"/>
      <c r="K212" s="353"/>
    </row>
    <row r="213" ht="15" customHeight="1">
      <c r="B213" s="332"/>
      <c r="C213" s="310"/>
      <c r="D213" s="310"/>
      <c r="E213" s="310"/>
      <c r="F213" s="331" t="s">
        <v>524</v>
      </c>
      <c r="G213" s="310"/>
      <c r="H213" s="310" t="s">
        <v>690</v>
      </c>
      <c r="I213" s="310"/>
      <c r="J213" s="310"/>
      <c r="K213" s="353"/>
    </row>
    <row r="214" ht="15" customHeight="1">
      <c r="B214" s="370"/>
      <c r="C214" s="338"/>
      <c r="D214" s="338"/>
      <c r="E214" s="338"/>
      <c r="F214" s="331" t="s">
        <v>528</v>
      </c>
      <c r="G214" s="316"/>
      <c r="H214" s="357" t="s">
        <v>529</v>
      </c>
      <c r="I214" s="357"/>
      <c r="J214" s="357"/>
      <c r="K214" s="371"/>
    </row>
    <row r="215" ht="15" customHeight="1">
      <c r="B215" s="370"/>
      <c r="C215" s="338"/>
      <c r="D215" s="338"/>
      <c r="E215" s="338"/>
      <c r="F215" s="331" t="s">
        <v>530</v>
      </c>
      <c r="G215" s="316"/>
      <c r="H215" s="357" t="s">
        <v>691</v>
      </c>
      <c r="I215" s="357"/>
      <c r="J215" s="357"/>
      <c r="K215" s="371"/>
    </row>
    <row r="216" ht="15" customHeight="1">
      <c r="B216" s="370"/>
      <c r="C216" s="338"/>
      <c r="D216" s="338"/>
      <c r="E216" s="338"/>
      <c r="F216" s="372"/>
      <c r="G216" s="316"/>
      <c r="H216" s="373"/>
      <c r="I216" s="373"/>
      <c r="J216" s="373"/>
      <c r="K216" s="371"/>
    </row>
    <row r="217" ht="15" customHeight="1">
      <c r="B217" s="370"/>
      <c r="C217" s="310" t="s">
        <v>653</v>
      </c>
      <c r="D217" s="338"/>
      <c r="E217" s="338"/>
      <c r="F217" s="331">
        <v>1</v>
      </c>
      <c r="G217" s="316"/>
      <c r="H217" s="357" t="s">
        <v>692</v>
      </c>
      <c r="I217" s="357"/>
      <c r="J217" s="357"/>
      <c r="K217" s="371"/>
    </row>
    <row r="218" ht="15" customHeight="1">
      <c r="B218" s="370"/>
      <c r="C218" s="338"/>
      <c r="D218" s="338"/>
      <c r="E218" s="338"/>
      <c r="F218" s="331">
        <v>2</v>
      </c>
      <c r="G218" s="316"/>
      <c r="H218" s="357" t="s">
        <v>693</v>
      </c>
      <c r="I218" s="357"/>
      <c r="J218" s="357"/>
      <c r="K218" s="371"/>
    </row>
    <row r="219" ht="15" customHeight="1">
      <c r="B219" s="370"/>
      <c r="C219" s="338"/>
      <c r="D219" s="338"/>
      <c r="E219" s="338"/>
      <c r="F219" s="331">
        <v>3</v>
      </c>
      <c r="G219" s="316"/>
      <c r="H219" s="357" t="s">
        <v>694</v>
      </c>
      <c r="I219" s="357"/>
      <c r="J219" s="357"/>
      <c r="K219" s="371"/>
    </row>
    <row r="220" ht="15" customHeight="1">
      <c r="B220" s="370"/>
      <c r="C220" s="338"/>
      <c r="D220" s="338"/>
      <c r="E220" s="338"/>
      <c r="F220" s="331">
        <v>4</v>
      </c>
      <c r="G220" s="316"/>
      <c r="H220" s="357" t="s">
        <v>695</v>
      </c>
      <c r="I220" s="357"/>
      <c r="J220" s="357"/>
      <c r="K220" s="371"/>
    </row>
    <row r="221" ht="12.75" customHeight="1">
      <c r="B221" s="374"/>
      <c r="C221" s="375"/>
      <c r="D221" s="375"/>
      <c r="E221" s="375"/>
      <c r="F221" s="375"/>
      <c r="G221" s="375"/>
      <c r="H221" s="375"/>
      <c r="I221" s="375"/>
      <c r="J221" s="375"/>
      <c r="K221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8:J218"/>
    <mergeCell ref="H219:J219"/>
    <mergeCell ref="H203:J203"/>
    <mergeCell ref="H205:J205"/>
    <mergeCell ref="H220:J220"/>
    <mergeCell ref="H208:J208"/>
    <mergeCell ref="H209:J209"/>
    <mergeCell ref="H211:J211"/>
    <mergeCell ref="H212:J212"/>
    <mergeCell ref="H213:J213"/>
    <mergeCell ref="H214:J214"/>
    <mergeCell ref="H215:J215"/>
    <mergeCell ref="H206:J206"/>
    <mergeCell ref="H207:J207"/>
    <mergeCell ref="D67:J67"/>
    <mergeCell ref="D68:J68"/>
    <mergeCell ref="C73:J73"/>
    <mergeCell ref="C100:J100"/>
    <mergeCell ref="C120:J120"/>
    <mergeCell ref="C145:J145"/>
    <mergeCell ref="C169:J169"/>
    <mergeCell ref="C202:J202"/>
    <mergeCell ref="D60:J60"/>
    <mergeCell ref="D61:J61"/>
    <mergeCell ref="D63:J63"/>
    <mergeCell ref="D64:J64"/>
    <mergeCell ref="D65:J65"/>
    <mergeCell ref="D66:J66"/>
    <mergeCell ref="C53:J53"/>
    <mergeCell ref="C55:J55"/>
    <mergeCell ref="D56:J56"/>
    <mergeCell ref="D57:J57"/>
    <mergeCell ref="D58:J58"/>
    <mergeCell ref="D59:J59"/>
    <mergeCell ref="G43:J43"/>
    <mergeCell ref="D45:J45"/>
    <mergeCell ref="E46:J46"/>
    <mergeCell ref="E47:J47"/>
    <mergeCell ref="E48:J48"/>
    <mergeCell ref="D49:J49"/>
    <mergeCell ref="F20:J20"/>
    <mergeCell ref="F21:J21"/>
    <mergeCell ref="C23:J23"/>
    <mergeCell ref="C24:J24"/>
    <mergeCell ref="C50:J50"/>
    <mergeCell ref="C52:J52"/>
    <mergeCell ref="G39:J39"/>
    <mergeCell ref="G40:J40"/>
    <mergeCell ref="G41:J41"/>
    <mergeCell ref="G42:J42"/>
    <mergeCell ref="D31:J31"/>
    <mergeCell ref="D32:J32"/>
    <mergeCell ref="D33:J33"/>
    <mergeCell ref="G34:J34"/>
    <mergeCell ref="G35:J35"/>
    <mergeCell ref="G36:J36"/>
    <mergeCell ref="D14:J14"/>
    <mergeCell ref="D15:J15"/>
    <mergeCell ref="F16:J16"/>
    <mergeCell ref="F17:J17"/>
    <mergeCell ref="G37:J37"/>
    <mergeCell ref="G38:J38"/>
    <mergeCell ref="D25:J25"/>
    <mergeCell ref="D26:J26"/>
    <mergeCell ref="D28:J28"/>
    <mergeCell ref="D29:J29"/>
    <mergeCell ref="F18:J18"/>
    <mergeCell ref="F19:J19"/>
    <mergeCell ref="C9:J9"/>
    <mergeCell ref="D10:J10"/>
    <mergeCell ref="C3:J3"/>
    <mergeCell ref="C4:J4"/>
    <mergeCell ref="C6:J6"/>
    <mergeCell ref="C7:J7"/>
    <mergeCell ref="D11:J11"/>
    <mergeCell ref="D13:J13"/>
  </mergeCells>
  <pageSetup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2018-10-04T10:00:36Z</dcterms:created>
  <dcterms:modified xsi:type="dcterms:W3CDTF">2018-10-04T10:00:46Z</dcterms:modified>
</cp:coreProperties>
</file>